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demarcom\Desktop\"/>
    </mc:Choice>
  </mc:AlternateContent>
  <xr:revisionPtr revIDLastSave="0" documentId="13_ncr:1_{E672C8EA-E3E3-4539-AB62-D05433F9943A}" xr6:coauthVersionLast="47" xr6:coauthVersionMax="47" xr10:uidLastSave="{00000000-0000-0000-0000-000000000000}"/>
  <bookViews>
    <workbookView xWindow="-110" yWindow="-110" windowWidth="19420" windowHeight="10420" tabRatio="719" xr2:uid="{00000000-000D-0000-FFFF-FFFF00000000}"/>
  </bookViews>
  <sheets>
    <sheet name="Instructions" sheetId="14" r:id="rId1"/>
    <sheet name="StudentInfo" sheetId="10" r:id="rId2"/>
    <sheet name="Work Log" sheetId="2" r:id="rId3"/>
    <sheet name="Payroll Export" sheetId="1" r:id="rId4"/>
    <sheet name="Invoice" sheetId="13" r:id="rId5"/>
    <sheet name="DoNotTouch" sheetId="12" state="hidden" r:id="rId6"/>
    <sheet name="ReimbursementCalc" sheetId="15" state="hidden" r:id="rId7"/>
    <sheet name="Password" sheetId="16" state="hidden" r:id="rId8"/>
  </sheets>
  <definedNames>
    <definedName name="_xlnm.Print_Area" localSheetId="4">Invoice!$A$1:$G$30</definedName>
    <definedName name="_xlnm.Print_Area" localSheetId="3">'Payroll Export'!$B$1:$K$94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64" i="2" l="1"/>
  <c r="AA64" i="2" s="1"/>
  <c r="Z63" i="2"/>
  <c r="Z62" i="2"/>
  <c r="Z61" i="2"/>
  <c r="Z60" i="2"/>
  <c r="AA60" i="2" s="1"/>
  <c r="Z59" i="2"/>
  <c r="Z58" i="2"/>
  <c r="Z57" i="2"/>
  <c r="Z56" i="2"/>
  <c r="AA56" i="2" s="1"/>
  <c r="D12" i="2"/>
  <c r="C52" i="2"/>
  <c r="C47" i="2"/>
  <c r="C42" i="2"/>
  <c r="C37" i="2"/>
  <c r="C32" i="2"/>
  <c r="C27" i="2"/>
  <c r="C22" i="2"/>
  <c r="C17" i="2"/>
  <c r="C12" i="2"/>
  <c r="C64" i="2"/>
  <c r="D64" i="2" s="1"/>
  <c r="E64" i="2" s="1"/>
  <c r="F64" i="2" s="1"/>
  <c r="G64" i="2" s="1"/>
  <c r="H64" i="2" s="1"/>
  <c r="I64" i="2" s="1"/>
  <c r="J64" i="2" s="1"/>
  <c r="K64" i="2" s="1"/>
  <c r="L64" i="2" s="1"/>
  <c r="M64" i="2" s="1"/>
  <c r="N64" i="2" s="1"/>
  <c r="O64" i="2" s="1"/>
  <c r="P64" i="2" s="1"/>
  <c r="Q64" i="2" s="1"/>
  <c r="R64" i="2" s="1"/>
  <c r="S64" i="2" s="1"/>
  <c r="T64" i="2" s="1"/>
  <c r="U64" i="2" s="1"/>
  <c r="V64" i="2" s="1"/>
  <c r="W64" i="2" s="1"/>
  <c r="X64" i="2" s="1"/>
  <c r="Y64" i="2" s="1"/>
  <c r="C63" i="2"/>
  <c r="D63" i="2" s="1"/>
  <c r="E63" i="2" s="1"/>
  <c r="F63" i="2" s="1"/>
  <c r="G63" i="2" s="1"/>
  <c r="H63" i="2" s="1"/>
  <c r="I63" i="2" s="1"/>
  <c r="J63" i="2" s="1"/>
  <c r="K63" i="2" s="1"/>
  <c r="L63" i="2" s="1"/>
  <c r="M63" i="2" s="1"/>
  <c r="N63" i="2" s="1"/>
  <c r="O63" i="2" s="1"/>
  <c r="P63" i="2" s="1"/>
  <c r="Q63" i="2" s="1"/>
  <c r="R63" i="2" s="1"/>
  <c r="S63" i="2" s="1"/>
  <c r="T63" i="2" s="1"/>
  <c r="U63" i="2" s="1"/>
  <c r="V63" i="2" s="1"/>
  <c r="W63" i="2" s="1"/>
  <c r="X63" i="2" s="1"/>
  <c r="Y63" i="2" s="1"/>
  <c r="C62" i="2"/>
  <c r="D62" i="2" s="1"/>
  <c r="E62" i="2" s="1"/>
  <c r="F62" i="2" s="1"/>
  <c r="G62" i="2" s="1"/>
  <c r="H62" i="2" s="1"/>
  <c r="I62" i="2" s="1"/>
  <c r="J62" i="2" s="1"/>
  <c r="K62" i="2" s="1"/>
  <c r="L62" i="2" s="1"/>
  <c r="M62" i="2" s="1"/>
  <c r="N62" i="2" s="1"/>
  <c r="O62" i="2" s="1"/>
  <c r="P62" i="2" s="1"/>
  <c r="Q62" i="2" s="1"/>
  <c r="R62" i="2" s="1"/>
  <c r="S62" i="2" s="1"/>
  <c r="T62" i="2" s="1"/>
  <c r="U62" i="2" s="1"/>
  <c r="V62" i="2" s="1"/>
  <c r="W62" i="2" s="1"/>
  <c r="X62" i="2" s="1"/>
  <c r="Y62" i="2" s="1"/>
  <c r="C61" i="2"/>
  <c r="D61" i="2" s="1"/>
  <c r="E61" i="2" s="1"/>
  <c r="F61" i="2" s="1"/>
  <c r="G61" i="2" s="1"/>
  <c r="H61" i="2" s="1"/>
  <c r="I61" i="2" s="1"/>
  <c r="J61" i="2" s="1"/>
  <c r="K61" i="2" s="1"/>
  <c r="L61" i="2" s="1"/>
  <c r="M61" i="2" s="1"/>
  <c r="N61" i="2" s="1"/>
  <c r="O61" i="2" s="1"/>
  <c r="P61" i="2" s="1"/>
  <c r="Q61" i="2" s="1"/>
  <c r="R61" i="2" s="1"/>
  <c r="S61" i="2" s="1"/>
  <c r="T61" i="2" s="1"/>
  <c r="U61" i="2" s="1"/>
  <c r="V61" i="2" s="1"/>
  <c r="W61" i="2" s="1"/>
  <c r="X61" i="2" s="1"/>
  <c r="Y61" i="2" s="1"/>
  <c r="C59" i="2"/>
  <c r="D59" i="2" s="1"/>
  <c r="E59" i="2" s="1"/>
  <c r="F59" i="2" s="1"/>
  <c r="G59" i="2" s="1"/>
  <c r="H59" i="2" s="1"/>
  <c r="I59" i="2" s="1"/>
  <c r="J59" i="2" s="1"/>
  <c r="K59" i="2" s="1"/>
  <c r="L59" i="2" s="1"/>
  <c r="M59" i="2" s="1"/>
  <c r="N59" i="2" s="1"/>
  <c r="O59" i="2" s="1"/>
  <c r="P59" i="2" s="1"/>
  <c r="Q59" i="2" s="1"/>
  <c r="R59" i="2" s="1"/>
  <c r="S59" i="2" s="1"/>
  <c r="T59" i="2" s="1"/>
  <c r="U59" i="2" s="1"/>
  <c r="V59" i="2" s="1"/>
  <c r="W59" i="2" s="1"/>
  <c r="X59" i="2" s="1"/>
  <c r="Y59" i="2" s="1"/>
  <c r="C58" i="2"/>
  <c r="D58" i="2" s="1"/>
  <c r="E58" i="2" s="1"/>
  <c r="F58" i="2" s="1"/>
  <c r="G58" i="2" s="1"/>
  <c r="H58" i="2" s="1"/>
  <c r="I58" i="2" s="1"/>
  <c r="J58" i="2" s="1"/>
  <c r="K58" i="2" s="1"/>
  <c r="L58" i="2" s="1"/>
  <c r="M58" i="2" s="1"/>
  <c r="N58" i="2" s="1"/>
  <c r="O58" i="2" s="1"/>
  <c r="P58" i="2" s="1"/>
  <c r="Q58" i="2" s="1"/>
  <c r="R58" i="2" s="1"/>
  <c r="S58" i="2" s="1"/>
  <c r="T58" i="2" s="1"/>
  <c r="U58" i="2" s="1"/>
  <c r="V58" i="2" s="1"/>
  <c r="W58" i="2" s="1"/>
  <c r="X58" i="2" s="1"/>
  <c r="Y58" i="2" s="1"/>
  <c r="C57" i="2"/>
  <c r="D57" i="2" s="1"/>
  <c r="E57" i="2" s="1"/>
  <c r="F57" i="2" s="1"/>
  <c r="G57" i="2" s="1"/>
  <c r="H57" i="2" s="1"/>
  <c r="I57" i="2" s="1"/>
  <c r="J57" i="2" s="1"/>
  <c r="K57" i="2" s="1"/>
  <c r="L57" i="2" s="1"/>
  <c r="M57" i="2" s="1"/>
  <c r="N57" i="2" s="1"/>
  <c r="O57" i="2" s="1"/>
  <c r="P57" i="2" s="1"/>
  <c r="Q57" i="2" s="1"/>
  <c r="R57" i="2" s="1"/>
  <c r="S57" i="2" s="1"/>
  <c r="T57" i="2" s="1"/>
  <c r="U57" i="2" s="1"/>
  <c r="V57" i="2" s="1"/>
  <c r="W57" i="2" s="1"/>
  <c r="X57" i="2" s="1"/>
  <c r="Y57" i="2" s="1"/>
  <c r="C56" i="2"/>
  <c r="D56" i="2" s="1"/>
  <c r="E56" i="2" s="1"/>
  <c r="F56" i="2" s="1"/>
  <c r="G56" i="2" s="1"/>
  <c r="H56" i="2" s="1"/>
  <c r="I56" i="2" s="1"/>
  <c r="J56" i="2" s="1"/>
  <c r="K56" i="2" s="1"/>
  <c r="L56" i="2" s="1"/>
  <c r="M56" i="2" s="1"/>
  <c r="N56" i="2" s="1"/>
  <c r="O56" i="2" s="1"/>
  <c r="P56" i="2" s="1"/>
  <c r="Q56" i="2" s="1"/>
  <c r="R56" i="2" s="1"/>
  <c r="S56" i="2" s="1"/>
  <c r="T56" i="2" s="1"/>
  <c r="U56" i="2" s="1"/>
  <c r="V56" i="2" s="1"/>
  <c r="W56" i="2" s="1"/>
  <c r="X56" i="2" s="1"/>
  <c r="Y56" i="2" s="1"/>
  <c r="D54" i="2"/>
  <c r="E54" i="2"/>
  <c r="F54" i="2"/>
  <c r="G54" i="2"/>
  <c r="H54" i="2"/>
  <c r="I54" i="2"/>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AM54" i="2"/>
  <c r="AN54" i="2"/>
  <c r="AO54" i="2"/>
  <c r="AP54" i="2"/>
  <c r="AQ54" i="2"/>
  <c r="AR54" i="2"/>
  <c r="AS54" i="2"/>
  <c r="AT54" i="2"/>
  <c r="AU54" i="2"/>
  <c r="AV54" i="2"/>
  <c r="AW54" i="2"/>
  <c r="AX54" i="2"/>
  <c r="AY54" i="2"/>
  <c r="AZ54" i="2"/>
  <c r="BA54" i="2"/>
  <c r="BB54" i="2"/>
  <c r="BC54" i="2"/>
  <c r="BD54" i="2"/>
  <c r="BE54" i="2"/>
  <c r="BF54" i="2"/>
  <c r="BG54" i="2"/>
  <c r="BH54" i="2"/>
  <c r="BI54" i="2"/>
  <c r="BJ54" i="2"/>
  <c r="BK54" i="2"/>
  <c r="BL54" i="2"/>
  <c r="BM54" i="2"/>
  <c r="BN54" i="2"/>
  <c r="BO54" i="2"/>
  <c r="BP54" i="2"/>
  <c r="BQ54" i="2"/>
  <c r="BR54" i="2"/>
  <c r="BS54" i="2"/>
  <c r="BT54" i="2"/>
  <c r="BU54" i="2"/>
  <c r="BV54" i="2"/>
  <c r="BW54" i="2"/>
  <c r="BX54" i="2"/>
  <c r="BY54" i="2"/>
  <c r="BZ54" i="2"/>
  <c r="CA54" i="2"/>
  <c r="CB54" i="2"/>
  <c r="CC54" i="2"/>
  <c r="CD54" i="2"/>
  <c r="CE54" i="2"/>
  <c r="CF54" i="2"/>
  <c r="CG54" i="2"/>
  <c r="CH54" i="2"/>
  <c r="CI54" i="2"/>
  <c r="C54" i="2"/>
  <c r="AA57" i="2"/>
  <c r="AA58" i="2"/>
  <c r="AA59" i="2"/>
  <c r="AA61" i="2"/>
  <c r="AA62" i="2"/>
  <c r="AA63" i="2"/>
  <c r="D52" i="2" l="1"/>
  <c r="E52" i="2"/>
  <c r="F52" i="2"/>
  <c r="G52" i="2"/>
  <c r="H52" i="2"/>
  <c r="I52" i="2"/>
  <c r="J52" i="2"/>
  <c r="K52" i="2"/>
  <c r="L52" i="2"/>
  <c r="M52" i="2"/>
  <c r="N52" i="2"/>
  <c r="O52" i="2"/>
  <c r="P52" i="2"/>
  <c r="Q52" i="2"/>
  <c r="R52" i="2"/>
  <c r="S52" i="2"/>
  <c r="T52" i="2"/>
  <c r="U52" i="2"/>
  <c r="V52" i="2"/>
  <c r="W52" i="2"/>
  <c r="X52" i="2"/>
  <c r="D47" i="2"/>
  <c r="E47" i="2"/>
  <c r="F47" i="2"/>
  <c r="G47" i="2"/>
  <c r="H47" i="2"/>
  <c r="I47" i="2"/>
  <c r="J47" i="2"/>
  <c r="K47" i="2"/>
  <c r="L47" i="2"/>
  <c r="M47" i="2"/>
  <c r="N47" i="2"/>
  <c r="O47" i="2"/>
  <c r="P47" i="2"/>
  <c r="Q47" i="2"/>
  <c r="R47" i="2"/>
  <c r="S47" i="2"/>
  <c r="T47" i="2"/>
  <c r="U47" i="2"/>
  <c r="V47" i="2"/>
  <c r="W47" i="2"/>
  <c r="X47" i="2"/>
  <c r="D42" i="2"/>
  <c r="E42" i="2"/>
  <c r="F42" i="2"/>
  <c r="G42" i="2"/>
  <c r="H42" i="2"/>
  <c r="I42" i="2"/>
  <c r="J42" i="2"/>
  <c r="K42" i="2"/>
  <c r="L42" i="2"/>
  <c r="M42" i="2"/>
  <c r="N42" i="2"/>
  <c r="O42" i="2"/>
  <c r="P42" i="2"/>
  <c r="Q42" i="2"/>
  <c r="R42" i="2"/>
  <c r="S42" i="2"/>
  <c r="T42" i="2"/>
  <c r="U42" i="2"/>
  <c r="V42" i="2"/>
  <c r="W42" i="2"/>
  <c r="X42" i="2"/>
  <c r="D37" i="2"/>
  <c r="E37" i="2"/>
  <c r="F37" i="2"/>
  <c r="G37" i="2"/>
  <c r="H37" i="2"/>
  <c r="I37" i="2"/>
  <c r="J37" i="2"/>
  <c r="K37" i="2"/>
  <c r="L37" i="2"/>
  <c r="M37" i="2"/>
  <c r="N37" i="2"/>
  <c r="O37" i="2"/>
  <c r="P37" i="2"/>
  <c r="Q37" i="2"/>
  <c r="R37" i="2"/>
  <c r="S37" i="2"/>
  <c r="T37" i="2"/>
  <c r="U37" i="2"/>
  <c r="V37" i="2"/>
  <c r="W37" i="2"/>
  <c r="D32" i="2"/>
  <c r="E32" i="2"/>
  <c r="F32" i="2"/>
  <c r="G32" i="2"/>
  <c r="H32" i="2"/>
  <c r="I32" i="2"/>
  <c r="J32" i="2"/>
  <c r="K32" i="2"/>
  <c r="L32" i="2"/>
  <c r="M32" i="2"/>
  <c r="N32" i="2"/>
  <c r="O32" i="2"/>
  <c r="P32" i="2"/>
  <c r="Q32" i="2"/>
  <c r="R32" i="2"/>
  <c r="S32" i="2"/>
  <c r="T32" i="2"/>
  <c r="U32" i="2"/>
  <c r="V32" i="2"/>
  <c r="W32" i="2"/>
  <c r="X32" i="2"/>
  <c r="D27" i="2"/>
  <c r="E27" i="2"/>
  <c r="F27" i="2"/>
  <c r="G27" i="2"/>
  <c r="H27" i="2"/>
  <c r="I27" i="2"/>
  <c r="J27" i="2"/>
  <c r="K27" i="2"/>
  <c r="L27" i="2"/>
  <c r="M27" i="2"/>
  <c r="N27" i="2"/>
  <c r="O27" i="2"/>
  <c r="P27" i="2"/>
  <c r="Q27" i="2"/>
  <c r="R27" i="2"/>
  <c r="S27" i="2"/>
  <c r="T27" i="2"/>
  <c r="U27" i="2"/>
  <c r="V27" i="2"/>
  <c r="W27" i="2"/>
  <c r="X27" i="2"/>
  <c r="D22" i="2"/>
  <c r="E22" i="2"/>
  <c r="F22" i="2"/>
  <c r="G22" i="2"/>
  <c r="H22" i="2"/>
  <c r="I22" i="2"/>
  <c r="J22" i="2"/>
  <c r="K22" i="2"/>
  <c r="L22" i="2"/>
  <c r="M22" i="2"/>
  <c r="N22" i="2"/>
  <c r="O22" i="2"/>
  <c r="P22" i="2"/>
  <c r="Q22" i="2"/>
  <c r="R22" i="2"/>
  <c r="S22" i="2"/>
  <c r="T22" i="2"/>
  <c r="U22" i="2"/>
  <c r="V22" i="2"/>
  <c r="W22" i="2"/>
  <c r="X22" i="2"/>
  <c r="D17" i="2"/>
  <c r="E17" i="2"/>
  <c r="F17" i="2"/>
  <c r="G17" i="2"/>
  <c r="H17" i="2"/>
  <c r="I17" i="2"/>
  <c r="J17" i="2"/>
  <c r="K17" i="2"/>
  <c r="L17" i="2"/>
  <c r="M17" i="2"/>
  <c r="N17" i="2"/>
  <c r="O17" i="2"/>
  <c r="P17" i="2"/>
  <c r="Q17" i="2"/>
  <c r="R17" i="2"/>
  <c r="S17" i="2"/>
  <c r="T17" i="2"/>
  <c r="U17" i="2"/>
  <c r="V17" i="2"/>
  <c r="W17" i="2"/>
  <c r="X17" i="2"/>
  <c r="C60" i="2"/>
  <c r="E12" i="2"/>
  <c r="F12" i="2"/>
  <c r="G12" i="2"/>
  <c r="H12" i="2"/>
  <c r="I12" i="2"/>
  <c r="J12" i="2"/>
  <c r="K12" i="2"/>
  <c r="L12" i="2"/>
  <c r="M12" i="2"/>
  <c r="N12" i="2"/>
  <c r="O12" i="2"/>
  <c r="P12" i="2"/>
  <c r="Q12" i="2"/>
  <c r="R12" i="2"/>
  <c r="S12" i="2"/>
  <c r="T12" i="2"/>
  <c r="U12" i="2"/>
  <c r="V12" i="2"/>
  <c r="W12" i="2"/>
  <c r="X12" i="2"/>
  <c r="C7" i="2"/>
  <c r="C55" i="2" s="1"/>
  <c r="D7" i="2"/>
  <c r="E7" i="2"/>
  <c r="F7" i="2"/>
  <c r="G7" i="2"/>
  <c r="H7" i="2"/>
  <c r="I7" i="2"/>
  <c r="J7" i="2"/>
  <c r="K7" i="2"/>
  <c r="L7" i="2"/>
  <c r="M7" i="2"/>
  <c r="N7" i="2"/>
  <c r="O7" i="2"/>
  <c r="P7" i="2"/>
  <c r="Q7" i="2"/>
  <c r="R7" i="2"/>
  <c r="S7" i="2"/>
  <c r="T7" i="2"/>
  <c r="U7" i="2"/>
  <c r="V7" i="2"/>
  <c r="W7" i="2"/>
  <c r="X7" i="2"/>
  <c r="Y52" i="2"/>
  <c r="Y47" i="2"/>
  <c r="Y42" i="2"/>
  <c r="Y37" i="2"/>
  <c r="X37" i="2"/>
  <c r="Y32" i="2"/>
  <c r="Y27" i="2"/>
  <c r="Y22" i="2"/>
  <c r="Y17" i="2"/>
  <c r="Y12" i="2"/>
  <c r="Y7" i="2"/>
  <c r="F2" i="1"/>
  <c r="CI52" i="2"/>
  <c r="CI47" i="2"/>
  <c r="CI42" i="2"/>
  <c r="CI37" i="2"/>
  <c r="CI32" i="2"/>
  <c r="CI27" i="2"/>
  <c r="CI22" i="2"/>
  <c r="CI17" i="2"/>
  <c r="CI12" i="2"/>
  <c r="CI7" i="2"/>
  <c r="CH52" i="2"/>
  <c r="CG52" i="2"/>
  <c r="CF52" i="2"/>
  <c r="CH47" i="2"/>
  <c r="CG47" i="2"/>
  <c r="CF47" i="2"/>
  <c r="CH42" i="2"/>
  <c r="CG42" i="2"/>
  <c r="CF42" i="2"/>
  <c r="CH37" i="2"/>
  <c r="CG37" i="2"/>
  <c r="CF37" i="2"/>
  <c r="CH32" i="2"/>
  <c r="CG32" i="2"/>
  <c r="CF32" i="2"/>
  <c r="CH27" i="2"/>
  <c r="CG27" i="2"/>
  <c r="CF27" i="2"/>
  <c r="CH22" i="2"/>
  <c r="CG22" i="2"/>
  <c r="CF22" i="2"/>
  <c r="CH17" i="2"/>
  <c r="CG17" i="2"/>
  <c r="CF17" i="2"/>
  <c r="CH12" i="2"/>
  <c r="CG12" i="2"/>
  <c r="CF12" i="2"/>
  <c r="CH7" i="2"/>
  <c r="CG7" i="2"/>
  <c r="CF7" i="2"/>
  <c r="CE52" i="2"/>
  <c r="CD52" i="2"/>
  <c r="CC52" i="2"/>
  <c r="CE47" i="2"/>
  <c r="CD47" i="2"/>
  <c r="CC47" i="2"/>
  <c r="CE42" i="2"/>
  <c r="CD42" i="2"/>
  <c r="CC42" i="2"/>
  <c r="CE37" i="2"/>
  <c r="CD37" i="2"/>
  <c r="CC37" i="2"/>
  <c r="CE32" i="2"/>
  <c r="CD32" i="2"/>
  <c r="CC32" i="2"/>
  <c r="CE27" i="2"/>
  <c r="CD27" i="2"/>
  <c r="CC27" i="2"/>
  <c r="CE22" i="2"/>
  <c r="CD22" i="2"/>
  <c r="CC22" i="2"/>
  <c r="CE17" i="2"/>
  <c r="CD17" i="2"/>
  <c r="CC17" i="2"/>
  <c r="CE12" i="2"/>
  <c r="CD12" i="2"/>
  <c r="CC12" i="2"/>
  <c r="CE7" i="2"/>
  <c r="CD7" i="2"/>
  <c r="CC7" i="2"/>
  <c r="CB52" i="2"/>
  <c r="CA52" i="2"/>
  <c r="BZ52" i="2"/>
  <c r="CB47" i="2"/>
  <c r="CA47" i="2"/>
  <c r="BZ47" i="2"/>
  <c r="CB42" i="2"/>
  <c r="CA42" i="2"/>
  <c r="BZ42" i="2"/>
  <c r="CB37" i="2"/>
  <c r="CA37" i="2"/>
  <c r="BZ37" i="2"/>
  <c r="CB32" i="2"/>
  <c r="CA32" i="2"/>
  <c r="BZ32" i="2"/>
  <c r="CB27" i="2"/>
  <c r="CA27" i="2"/>
  <c r="BZ27" i="2"/>
  <c r="CB22" i="2"/>
  <c r="CA22" i="2"/>
  <c r="BZ22" i="2"/>
  <c r="CB17" i="2"/>
  <c r="CA17" i="2"/>
  <c r="BZ17" i="2"/>
  <c r="CB12" i="2"/>
  <c r="CA12" i="2"/>
  <c r="BZ12" i="2"/>
  <c r="CB7" i="2"/>
  <c r="CA7" i="2"/>
  <c r="BZ7" i="2"/>
  <c r="BY52" i="2"/>
  <c r="BX52" i="2"/>
  <c r="BW52" i="2"/>
  <c r="BY47" i="2"/>
  <c r="BX47" i="2"/>
  <c r="BW47" i="2"/>
  <c r="BY42" i="2"/>
  <c r="BX42" i="2"/>
  <c r="BW42" i="2"/>
  <c r="BY37" i="2"/>
  <c r="BX37" i="2"/>
  <c r="BW37" i="2"/>
  <c r="BY32" i="2"/>
  <c r="BX32" i="2"/>
  <c r="BW32" i="2"/>
  <c r="BY27" i="2"/>
  <c r="BX27" i="2"/>
  <c r="BW27" i="2"/>
  <c r="BY22" i="2"/>
  <c r="BX22" i="2"/>
  <c r="BW22" i="2"/>
  <c r="BY17" i="2"/>
  <c r="BX17" i="2"/>
  <c r="BW17" i="2"/>
  <c r="BY12" i="2"/>
  <c r="BX12" i="2"/>
  <c r="BW12" i="2"/>
  <c r="BY7" i="2"/>
  <c r="BX7" i="2"/>
  <c r="BW7" i="2"/>
  <c r="BV52" i="2"/>
  <c r="BU52" i="2"/>
  <c r="BT52" i="2"/>
  <c r="BV47" i="2"/>
  <c r="BU47" i="2"/>
  <c r="BT47" i="2"/>
  <c r="BV42" i="2"/>
  <c r="BU42" i="2"/>
  <c r="BT42" i="2"/>
  <c r="BV37" i="2"/>
  <c r="BU37" i="2"/>
  <c r="BT37" i="2"/>
  <c r="BV32" i="2"/>
  <c r="BU32" i="2"/>
  <c r="BT32" i="2"/>
  <c r="BV27" i="2"/>
  <c r="BU27" i="2"/>
  <c r="BT27" i="2"/>
  <c r="BV22" i="2"/>
  <c r="BU22" i="2"/>
  <c r="BT22" i="2"/>
  <c r="BV17" i="2"/>
  <c r="BU17" i="2"/>
  <c r="BT17" i="2"/>
  <c r="BV12" i="2"/>
  <c r="BU12" i="2"/>
  <c r="BT12" i="2"/>
  <c r="BV7" i="2"/>
  <c r="BU7" i="2"/>
  <c r="BT7" i="2"/>
  <c r="BS52" i="2"/>
  <c r="BR52" i="2"/>
  <c r="BQ52" i="2"/>
  <c r="BS47" i="2"/>
  <c r="BR47" i="2"/>
  <c r="BQ47" i="2"/>
  <c r="BS42" i="2"/>
  <c r="BR42" i="2"/>
  <c r="BQ42" i="2"/>
  <c r="BS37" i="2"/>
  <c r="BR37" i="2"/>
  <c r="BQ37" i="2"/>
  <c r="BS32" i="2"/>
  <c r="BR32" i="2"/>
  <c r="BQ32" i="2"/>
  <c r="BS27" i="2"/>
  <c r="BR27" i="2"/>
  <c r="BQ27" i="2"/>
  <c r="BS22" i="2"/>
  <c r="BR22" i="2"/>
  <c r="BQ22" i="2"/>
  <c r="BS17" i="2"/>
  <c r="BR17" i="2"/>
  <c r="BQ17" i="2"/>
  <c r="BS12" i="2"/>
  <c r="BR12" i="2"/>
  <c r="BQ12" i="2"/>
  <c r="BS7" i="2"/>
  <c r="BR7" i="2"/>
  <c r="BQ7" i="2"/>
  <c r="BP52" i="2"/>
  <c r="BO52" i="2"/>
  <c r="BN52" i="2"/>
  <c r="BP47" i="2"/>
  <c r="BO47" i="2"/>
  <c r="BN47" i="2"/>
  <c r="BP42" i="2"/>
  <c r="BO42" i="2"/>
  <c r="BN42" i="2"/>
  <c r="BP37" i="2"/>
  <c r="BO37" i="2"/>
  <c r="BN37" i="2"/>
  <c r="BP32" i="2"/>
  <c r="BO32" i="2"/>
  <c r="BN32" i="2"/>
  <c r="BP27" i="2"/>
  <c r="BO27" i="2"/>
  <c r="BN27" i="2"/>
  <c r="BP22" i="2"/>
  <c r="BO22" i="2"/>
  <c r="BN22" i="2"/>
  <c r="BP17" i="2"/>
  <c r="BO17" i="2"/>
  <c r="BN17" i="2"/>
  <c r="BP12" i="2"/>
  <c r="BO12" i="2"/>
  <c r="BN12" i="2"/>
  <c r="BP7" i="2"/>
  <c r="BO7" i="2"/>
  <c r="BN7" i="2"/>
  <c r="BM52" i="2"/>
  <c r="BL52" i="2"/>
  <c r="BK52" i="2"/>
  <c r="BM47" i="2"/>
  <c r="BL47" i="2"/>
  <c r="BK47" i="2"/>
  <c r="BM42" i="2"/>
  <c r="BL42" i="2"/>
  <c r="BK42" i="2"/>
  <c r="BM37" i="2"/>
  <c r="BL37" i="2"/>
  <c r="BK37" i="2"/>
  <c r="BM32" i="2"/>
  <c r="BL32" i="2"/>
  <c r="BK32" i="2"/>
  <c r="BM27" i="2"/>
  <c r="BL27" i="2"/>
  <c r="BK27" i="2"/>
  <c r="BM22" i="2"/>
  <c r="BL22" i="2"/>
  <c r="BK22" i="2"/>
  <c r="BM17" i="2"/>
  <c r="BL17" i="2"/>
  <c r="BK17" i="2"/>
  <c r="BM12" i="2"/>
  <c r="BL12" i="2"/>
  <c r="BK12" i="2"/>
  <c r="BM7" i="2"/>
  <c r="BL7" i="2"/>
  <c r="BK7" i="2"/>
  <c r="BJ52" i="2"/>
  <c r="BI52" i="2"/>
  <c r="BH52" i="2"/>
  <c r="BJ47" i="2"/>
  <c r="BI47" i="2"/>
  <c r="BH47" i="2"/>
  <c r="BJ42" i="2"/>
  <c r="BI42" i="2"/>
  <c r="BH42" i="2"/>
  <c r="BJ37" i="2"/>
  <c r="BI37" i="2"/>
  <c r="BH37" i="2"/>
  <c r="BJ32" i="2"/>
  <c r="BI32" i="2"/>
  <c r="BH32" i="2"/>
  <c r="BJ27" i="2"/>
  <c r="BI27" i="2"/>
  <c r="BH27" i="2"/>
  <c r="BJ22" i="2"/>
  <c r="BI22" i="2"/>
  <c r="BH22" i="2"/>
  <c r="BJ17" i="2"/>
  <c r="BI17" i="2"/>
  <c r="BH17" i="2"/>
  <c r="BJ12" i="2"/>
  <c r="BI12" i="2"/>
  <c r="BH12" i="2"/>
  <c r="BJ7" i="2"/>
  <c r="BI7" i="2"/>
  <c r="BH7" i="2"/>
  <c r="BG52" i="2"/>
  <c r="BF52" i="2"/>
  <c r="BE52" i="2"/>
  <c r="BG47" i="2"/>
  <c r="BF47" i="2"/>
  <c r="BE47" i="2"/>
  <c r="BG42" i="2"/>
  <c r="BF42" i="2"/>
  <c r="BE42" i="2"/>
  <c r="BG37" i="2"/>
  <c r="BF37" i="2"/>
  <c r="BE37" i="2"/>
  <c r="BG32" i="2"/>
  <c r="BF32" i="2"/>
  <c r="BE32" i="2"/>
  <c r="BG27" i="2"/>
  <c r="BF27" i="2"/>
  <c r="BE27" i="2"/>
  <c r="BG22" i="2"/>
  <c r="BF22" i="2"/>
  <c r="BE22" i="2"/>
  <c r="BG17" i="2"/>
  <c r="BF17" i="2"/>
  <c r="BE17" i="2"/>
  <c r="BG12" i="2"/>
  <c r="BF12" i="2"/>
  <c r="BE12" i="2"/>
  <c r="BG7" i="2"/>
  <c r="BF7" i="2"/>
  <c r="BE7" i="2"/>
  <c r="BD52" i="2"/>
  <c r="BC52" i="2"/>
  <c r="BB52" i="2"/>
  <c r="BD47" i="2"/>
  <c r="BC47" i="2"/>
  <c r="BB47" i="2"/>
  <c r="BD42" i="2"/>
  <c r="BC42" i="2"/>
  <c r="BB42" i="2"/>
  <c r="BD37" i="2"/>
  <c r="BC37" i="2"/>
  <c r="BB37" i="2"/>
  <c r="BD32" i="2"/>
  <c r="BC32" i="2"/>
  <c r="BB32" i="2"/>
  <c r="BD27" i="2"/>
  <c r="BC27" i="2"/>
  <c r="BB27" i="2"/>
  <c r="BD22" i="2"/>
  <c r="BC22" i="2"/>
  <c r="BB22" i="2"/>
  <c r="BD17" i="2"/>
  <c r="BC17" i="2"/>
  <c r="BB17" i="2"/>
  <c r="BD12" i="2"/>
  <c r="BC12" i="2"/>
  <c r="BB12" i="2"/>
  <c r="BD7" i="2"/>
  <c r="BC7" i="2"/>
  <c r="BB7" i="2"/>
  <c r="BA52" i="2"/>
  <c r="AZ52" i="2"/>
  <c r="AY52" i="2"/>
  <c r="BA47" i="2"/>
  <c r="AZ47" i="2"/>
  <c r="AY47" i="2"/>
  <c r="BA42" i="2"/>
  <c r="AZ42" i="2"/>
  <c r="AY42" i="2"/>
  <c r="BA37" i="2"/>
  <c r="AZ37" i="2"/>
  <c r="AY37" i="2"/>
  <c r="BA32" i="2"/>
  <c r="AZ32" i="2"/>
  <c r="AY32" i="2"/>
  <c r="BA27" i="2"/>
  <c r="AZ27" i="2"/>
  <c r="AY27" i="2"/>
  <c r="BA22" i="2"/>
  <c r="AZ22" i="2"/>
  <c r="AY22" i="2"/>
  <c r="BA17" i="2"/>
  <c r="AZ17" i="2"/>
  <c r="AY17" i="2"/>
  <c r="BA12" i="2"/>
  <c r="AZ12" i="2"/>
  <c r="AY12" i="2"/>
  <c r="BA7" i="2"/>
  <c r="AZ7" i="2"/>
  <c r="AY7" i="2"/>
  <c r="AX52" i="2"/>
  <c r="AW52" i="2"/>
  <c r="AV52" i="2"/>
  <c r="AX47" i="2"/>
  <c r="AW47" i="2"/>
  <c r="AV47" i="2"/>
  <c r="AX42" i="2"/>
  <c r="AW42" i="2"/>
  <c r="AV42" i="2"/>
  <c r="AX37" i="2"/>
  <c r="AW37" i="2"/>
  <c r="AV37" i="2"/>
  <c r="AX32" i="2"/>
  <c r="AW32" i="2"/>
  <c r="AV32" i="2"/>
  <c r="AX27" i="2"/>
  <c r="AW27" i="2"/>
  <c r="AV27" i="2"/>
  <c r="AX22" i="2"/>
  <c r="AW22" i="2"/>
  <c r="AV22" i="2"/>
  <c r="AX17" i="2"/>
  <c r="AW17" i="2"/>
  <c r="AV17" i="2"/>
  <c r="AX12" i="2"/>
  <c r="AW12" i="2"/>
  <c r="AV12" i="2"/>
  <c r="AX7" i="2"/>
  <c r="AW7" i="2"/>
  <c r="AV7" i="2"/>
  <c r="AU52" i="2"/>
  <c r="AT52" i="2"/>
  <c r="AS52" i="2"/>
  <c r="AU47" i="2"/>
  <c r="AT47" i="2"/>
  <c r="AS47" i="2"/>
  <c r="AU42" i="2"/>
  <c r="AT42" i="2"/>
  <c r="AS42" i="2"/>
  <c r="AU37" i="2"/>
  <c r="AT37" i="2"/>
  <c r="AS37" i="2"/>
  <c r="AU32" i="2"/>
  <c r="AT32" i="2"/>
  <c r="AS32" i="2"/>
  <c r="AU27" i="2"/>
  <c r="AT27" i="2"/>
  <c r="AS27" i="2"/>
  <c r="AU22" i="2"/>
  <c r="AT22" i="2"/>
  <c r="AS22" i="2"/>
  <c r="AU17" i="2"/>
  <c r="AT17" i="2"/>
  <c r="AS17" i="2"/>
  <c r="AU12" i="2"/>
  <c r="AT12" i="2"/>
  <c r="AS12" i="2"/>
  <c r="AU7" i="2"/>
  <c r="AT7" i="2"/>
  <c r="AS7" i="2"/>
  <c r="AR52" i="2"/>
  <c r="AQ52" i="2"/>
  <c r="AP52" i="2"/>
  <c r="AR47" i="2"/>
  <c r="AQ47" i="2"/>
  <c r="AP47" i="2"/>
  <c r="AR42" i="2"/>
  <c r="AQ42" i="2"/>
  <c r="AP42" i="2"/>
  <c r="AR37" i="2"/>
  <c r="AQ37" i="2"/>
  <c r="AP37" i="2"/>
  <c r="AR32" i="2"/>
  <c r="AQ32" i="2"/>
  <c r="AP32" i="2"/>
  <c r="AR27" i="2"/>
  <c r="AQ27" i="2"/>
  <c r="AP27" i="2"/>
  <c r="AR22" i="2"/>
  <c r="AQ22" i="2"/>
  <c r="AP22" i="2"/>
  <c r="AR17" i="2"/>
  <c r="AQ17" i="2"/>
  <c r="AP17" i="2"/>
  <c r="AR12" i="2"/>
  <c r="AQ12" i="2"/>
  <c r="AP12" i="2"/>
  <c r="AR7" i="2"/>
  <c r="AQ7" i="2"/>
  <c r="AP7" i="2"/>
  <c r="AO52" i="2"/>
  <c r="AN52" i="2"/>
  <c r="AM52" i="2"/>
  <c r="AO47" i="2"/>
  <c r="AN47" i="2"/>
  <c r="AM47" i="2"/>
  <c r="AO42" i="2"/>
  <c r="AN42" i="2"/>
  <c r="AM42" i="2"/>
  <c r="AO37" i="2"/>
  <c r="AN37" i="2"/>
  <c r="AM37" i="2"/>
  <c r="AO32" i="2"/>
  <c r="AN32" i="2"/>
  <c r="AM32" i="2"/>
  <c r="AO27" i="2"/>
  <c r="AN27" i="2"/>
  <c r="AM27" i="2"/>
  <c r="AO22" i="2"/>
  <c r="AN22" i="2"/>
  <c r="AM22" i="2"/>
  <c r="AO17" i="2"/>
  <c r="AN17" i="2"/>
  <c r="AM17" i="2"/>
  <c r="AO12" i="2"/>
  <c r="AN12" i="2"/>
  <c r="AM12" i="2"/>
  <c r="AO7" i="2"/>
  <c r="AN7" i="2"/>
  <c r="AM7" i="2"/>
  <c r="AL52" i="2"/>
  <c r="AK52" i="2"/>
  <c r="AJ52" i="2"/>
  <c r="AL47" i="2"/>
  <c r="AK47" i="2"/>
  <c r="AJ47" i="2"/>
  <c r="AL42" i="2"/>
  <c r="AK42" i="2"/>
  <c r="AJ42" i="2"/>
  <c r="AL37" i="2"/>
  <c r="AK37" i="2"/>
  <c r="AJ37" i="2"/>
  <c r="AL32" i="2"/>
  <c r="AK32" i="2"/>
  <c r="AJ32" i="2"/>
  <c r="AL27" i="2"/>
  <c r="AK27" i="2"/>
  <c r="AJ27" i="2"/>
  <c r="AL22" i="2"/>
  <c r="AK22" i="2"/>
  <c r="AJ22" i="2"/>
  <c r="AL17" i="2"/>
  <c r="AK17" i="2"/>
  <c r="AJ17" i="2"/>
  <c r="AL12" i="2"/>
  <c r="AK12" i="2"/>
  <c r="AJ12" i="2"/>
  <c r="AL7" i="2"/>
  <c r="AK7" i="2"/>
  <c r="AJ7" i="2"/>
  <c r="AI52" i="2"/>
  <c r="AH52" i="2"/>
  <c r="AG52" i="2"/>
  <c r="AI47" i="2"/>
  <c r="AH47" i="2"/>
  <c r="AG47" i="2"/>
  <c r="AI42" i="2"/>
  <c r="AH42" i="2"/>
  <c r="AG42" i="2"/>
  <c r="AI37" i="2"/>
  <c r="AH37" i="2"/>
  <c r="AG37" i="2"/>
  <c r="AI32" i="2"/>
  <c r="AH32" i="2"/>
  <c r="AG32" i="2"/>
  <c r="AI27" i="2"/>
  <c r="AH27" i="2"/>
  <c r="AG27" i="2"/>
  <c r="AI22" i="2"/>
  <c r="AH22" i="2"/>
  <c r="AG22" i="2"/>
  <c r="AI17" i="2"/>
  <c r="AH17" i="2"/>
  <c r="AG17" i="2"/>
  <c r="AI12" i="2"/>
  <c r="AH12" i="2"/>
  <c r="AG12" i="2"/>
  <c r="AI7" i="2"/>
  <c r="AH7" i="2"/>
  <c r="AG7" i="2"/>
  <c r="AF52" i="2"/>
  <c r="AE52" i="2"/>
  <c r="AD52" i="2"/>
  <c r="AF47" i="2"/>
  <c r="AE47" i="2"/>
  <c r="AD47" i="2"/>
  <c r="AF42" i="2"/>
  <c r="AE42" i="2"/>
  <c r="AD42" i="2"/>
  <c r="AF37" i="2"/>
  <c r="AE37" i="2"/>
  <c r="AD37" i="2"/>
  <c r="AF32" i="2"/>
  <c r="AE32" i="2"/>
  <c r="AD32" i="2"/>
  <c r="AF27" i="2"/>
  <c r="AE27" i="2"/>
  <c r="AD27" i="2"/>
  <c r="AF22" i="2"/>
  <c r="AE22" i="2"/>
  <c r="AD22" i="2"/>
  <c r="AF17" i="2"/>
  <c r="AE17" i="2"/>
  <c r="AD17" i="2"/>
  <c r="AF12" i="2"/>
  <c r="AE12" i="2"/>
  <c r="AD12" i="2"/>
  <c r="AF7" i="2"/>
  <c r="AE7" i="2"/>
  <c r="AD7" i="2"/>
  <c r="AC52" i="2"/>
  <c r="AB52" i="2"/>
  <c r="AA52" i="2"/>
  <c r="AC47" i="2"/>
  <c r="AB47" i="2"/>
  <c r="AA47" i="2"/>
  <c r="AC42" i="2"/>
  <c r="AB42" i="2"/>
  <c r="AA42" i="2"/>
  <c r="AC37" i="2"/>
  <c r="AB37" i="2"/>
  <c r="AA37" i="2"/>
  <c r="AC32" i="2"/>
  <c r="AB32" i="2"/>
  <c r="AA32" i="2"/>
  <c r="AC27" i="2"/>
  <c r="AB27" i="2"/>
  <c r="AA27" i="2"/>
  <c r="AC22" i="2"/>
  <c r="AB22" i="2"/>
  <c r="AA22" i="2"/>
  <c r="AC17" i="2"/>
  <c r="AB17" i="2"/>
  <c r="AA17" i="2"/>
  <c r="AC12" i="2"/>
  <c r="AB12" i="2"/>
  <c r="AA12" i="2"/>
  <c r="AC7" i="2"/>
  <c r="AB7" i="2"/>
  <c r="AA7" i="2"/>
  <c r="Z52" i="2"/>
  <c r="Z47" i="2"/>
  <c r="Z42" i="2"/>
  <c r="Z37" i="2"/>
  <c r="Z32" i="2"/>
  <c r="Z27" i="2"/>
  <c r="Z22" i="2"/>
  <c r="Z17" i="2"/>
  <c r="Z12" i="2"/>
  <c r="Z7" i="2"/>
  <c r="Z55" i="2" s="1"/>
  <c r="D60" i="2" l="1"/>
  <c r="E60" i="2" s="1"/>
  <c r="F60" i="2" s="1"/>
  <c r="G60" i="2" s="1"/>
  <c r="H60" i="2" s="1"/>
  <c r="I60" i="2" s="1"/>
  <c r="J60" i="2" s="1"/>
  <c r="K60" i="2" s="1"/>
  <c r="L60" i="2" s="1"/>
  <c r="M60" i="2" s="1"/>
  <c r="N60" i="2" s="1"/>
  <c r="O60" i="2" s="1"/>
  <c r="P60" i="2" s="1"/>
  <c r="Q60" i="2" s="1"/>
  <c r="R60" i="2" s="1"/>
  <c r="S60" i="2" s="1"/>
  <c r="T60" i="2" s="1"/>
  <c r="U60" i="2" s="1"/>
  <c r="V60" i="2" s="1"/>
  <c r="W60" i="2" s="1"/>
  <c r="X60" i="2" s="1"/>
  <c r="Y60" i="2" s="1"/>
  <c r="D55" i="2"/>
  <c r="E55" i="2" s="1"/>
  <c r="F55" i="2" s="1"/>
  <c r="G55" i="2" s="1"/>
  <c r="H55" i="2" s="1"/>
  <c r="I55" i="2" s="1"/>
  <c r="J55" i="2" s="1"/>
  <c r="K55" i="2" s="1"/>
  <c r="L55" i="2" s="1"/>
  <c r="M55" i="2" s="1"/>
  <c r="N55" i="2" s="1"/>
  <c r="O55" i="2" s="1"/>
  <c r="P55" i="2" s="1"/>
  <c r="Q55" i="2" s="1"/>
  <c r="R55" i="2" s="1"/>
  <c r="S55" i="2" s="1"/>
  <c r="T55" i="2" s="1"/>
  <c r="U55" i="2" s="1"/>
  <c r="V55" i="2" s="1"/>
  <c r="W55" i="2" s="1"/>
  <c r="X55" i="2" s="1"/>
  <c r="Y55" i="2" s="1"/>
  <c r="I2" i="1"/>
  <c r="O4" i="10" l="1"/>
  <c r="O5" i="10"/>
  <c r="O6" i="10"/>
  <c r="O7" i="10"/>
  <c r="O8" i="10"/>
  <c r="O9" i="10"/>
  <c r="O10" i="10"/>
  <c r="O11" i="10"/>
  <c r="O12" i="10"/>
  <c r="O3" i="10"/>
  <c r="K4" i="10"/>
  <c r="K5" i="10"/>
  <c r="K6" i="10"/>
  <c r="K7" i="10"/>
  <c r="K8" i="10"/>
  <c r="K9" i="10"/>
  <c r="K10" i="10"/>
  <c r="K11" i="10"/>
  <c r="K12" i="10"/>
  <c r="K3" i="10"/>
  <c r="C93" i="1"/>
  <c r="C86" i="1"/>
  <c r="C79" i="1"/>
  <c r="C72" i="1"/>
  <c r="C65" i="1"/>
  <c r="C58" i="1"/>
  <c r="C54" i="1"/>
  <c r="C51" i="1"/>
  <c r="C44" i="1"/>
  <c r="C37" i="1"/>
  <c r="C30" i="1"/>
  <c r="C40" i="15" l="1"/>
  <c r="D40" i="15"/>
  <c r="E40" i="15"/>
  <c r="F40" i="15"/>
  <c r="I40" i="15"/>
  <c r="J40" i="15"/>
  <c r="K40" i="15"/>
  <c r="L40" i="15"/>
  <c r="C41" i="15"/>
  <c r="D41" i="15"/>
  <c r="E41" i="15"/>
  <c r="F41" i="15"/>
  <c r="G41" i="15"/>
  <c r="H41" i="15"/>
  <c r="I41" i="15"/>
  <c r="J41" i="15"/>
  <c r="K41" i="15"/>
  <c r="L41" i="15"/>
  <c r="E13" i="15"/>
  <c r="F1" i="15"/>
  <c r="I1" i="15"/>
  <c r="D2" i="15"/>
  <c r="E2" i="15"/>
  <c r="F2" i="15"/>
  <c r="G2" i="15"/>
  <c r="H2" i="15"/>
  <c r="I2" i="15"/>
  <c r="J2" i="15"/>
  <c r="K2" i="15"/>
  <c r="L2" i="15"/>
  <c r="C2" i="15"/>
  <c r="C7" i="1"/>
  <c r="D4" i="15" s="1"/>
  <c r="C8" i="1"/>
  <c r="D5" i="15" s="1"/>
  <c r="C32" i="15" s="1"/>
  <c r="C9" i="1"/>
  <c r="D6" i="15" s="1"/>
  <c r="C10" i="1"/>
  <c r="D7" i="15" s="1"/>
  <c r="C11" i="1"/>
  <c r="D8" i="15" s="1"/>
  <c r="C12" i="1"/>
  <c r="D9" i="15" s="1"/>
  <c r="C13" i="1"/>
  <c r="D10" i="15" s="1"/>
  <c r="C14" i="1"/>
  <c r="D11" i="15" s="1"/>
  <c r="C15" i="1"/>
  <c r="D12" i="15" s="1"/>
  <c r="C6" i="1"/>
  <c r="D3" i="15" s="1"/>
  <c r="H4" i="10"/>
  <c r="D7" i="1" s="1"/>
  <c r="E4" i="15" s="1"/>
  <c r="I4" i="10"/>
  <c r="H5" i="10"/>
  <c r="D8" i="1" s="1"/>
  <c r="E5" i="15" s="1"/>
  <c r="I5" i="10"/>
  <c r="H6" i="10"/>
  <c r="D9" i="1" s="1"/>
  <c r="E6" i="15" s="1"/>
  <c r="I6" i="10"/>
  <c r="H7" i="10"/>
  <c r="D10" i="1" s="1"/>
  <c r="E7" i="15" s="1"/>
  <c r="I7" i="10"/>
  <c r="H8" i="10"/>
  <c r="D11" i="1" s="1"/>
  <c r="E8" i="15" s="1"/>
  <c r="I8" i="10"/>
  <c r="H9" i="10"/>
  <c r="D12" i="1" s="1"/>
  <c r="E9" i="15" s="1"/>
  <c r="I9" i="10"/>
  <c r="H10" i="10"/>
  <c r="D13" i="1" s="1"/>
  <c r="E10" i="15" s="1"/>
  <c r="I10" i="10"/>
  <c r="H11" i="10"/>
  <c r="D14" i="1" s="1"/>
  <c r="E11" i="15" s="1"/>
  <c r="I11" i="10"/>
  <c r="H12" i="10"/>
  <c r="D15" i="1" s="1"/>
  <c r="E12" i="15" s="1"/>
  <c r="I12" i="10"/>
  <c r="I3" i="10"/>
  <c r="H3" i="10"/>
  <c r="D6" i="1" s="1"/>
  <c r="E3" i="15" s="1"/>
  <c r="C34" i="15" l="1"/>
  <c r="D38" i="15"/>
  <c r="E38" i="15"/>
  <c r="E36" i="15"/>
  <c r="D36" i="15"/>
  <c r="E35" i="15"/>
  <c r="J34" i="15"/>
  <c r="F34" i="15"/>
  <c r="L34" i="15"/>
  <c r="D34" i="15"/>
  <c r="I34" i="15"/>
  <c r="E34" i="15"/>
  <c r="G34" i="15"/>
  <c r="J32" i="15"/>
  <c r="F32" i="15"/>
  <c r="I32" i="15"/>
  <c r="E32" i="15"/>
  <c r="L32" i="15"/>
  <c r="D32" i="15"/>
  <c r="G32" i="15"/>
  <c r="E31" i="15"/>
  <c r="D31" i="15"/>
  <c r="L31" i="15"/>
  <c r="C30" i="15"/>
  <c r="G30" i="15"/>
  <c r="F30" i="15"/>
  <c r="D30" i="15"/>
  <c r="L30" i="15"/>
  <c r="J30" i="15"/>
  <c r="E30" i="15"/>
  <c r="I30" i="15"/>
  <c r="D39" i="15"/>
  <c r="E39" i="15"/>
  <c r="E37" i="15"/>
  <c r="D37" i="15"/>
  <c r="D35" i="15"/>
  <c r="D33" i="15"/>
  <c r="L33" i="15"/>
  <c r="E33" i="15"/>
  <c r="I33" i="15"/>
  <c r="F33" i="15"/>
  <c r="J33" i="15"/>
  <c r="C33" i="15"/>
  <c r="G33" i="15"/>
  <c r="G31" i="15"/>
  <c r="C31" i="15"/>
  <c r="J31" i="15"/>
  <c r="F31" i="15"/>
  <c r="I31" i="15"/>
  <c r="A56" i="2"/>
  <c r="A57" i="2"/>
  <c r="A58" i="2"/>
  <c r="A59" i="2"/>
  <c r="A60" i="2"/>
  <c r="A61" i="2"/>
  <c r="A62" i="2"/>
  <c r="A63" i="2"/>
  <c r="A64" i="2"/>
  <c r="A55" i="2"/>
  <c r="B37" i="1" l="1"/>
  <c r="B44" i="1"/>
  <c r="B51" i="1"/>
  <c r="B58" i="1"/>
  <c r="B65" i="1"/>
  <c r="B72" i="1"/>
  <c r="B79" i="1"/>
  <c r="B86" i="1"/>
  <c r="B93" i="1"/>
  <c r="B30" i="1"/>
  <c r="B7" i="1"/>
  <c r="B8" i="1"/>
  <c r="B9" i="1"/>
  <c r="B10" i="1"/>
  <c r="B11" i="1"/>
  <c r="B12" i="1"/>
  <c r="B13" i="1"/>
  <c r="B14" i="1"/>
  <c r="B15" i="1"/>
  <c r="B6" i="1"/>
  <c r="B1" i="1"/>
  <c r="E12" i="13"/>
  <c r="E13" i="13"/>
  <c r="E14" i="13"/>
  <c r="E15" i="13"/>
  <c r="C9" i="13"/>
  <c r="B47" i="1" l="1"/>
  <c r="C6" i="15"/>
  <c r="B68" i="1"/>
  <c r="C9" i="15"/>
  <c r="C36" i="15" s="1"/>
  <c r="B40" i="1"/>
  <c r="C5" i="15"/>
  <c r="B89" i="1"/>
  <c r="C12" i="15"/>
  <c r="C39" i="15" s="1"/>
  <c r="B61" i="1"/>
  <c r="C8" i="15"/>
  <c r="C35" i="15" s="1"/>
  <c r="B33" i="1"/>
  <c r="C4" i="15"/>
  <c r="B82" i="1"/>
  <c r="C11" i="15"/>
  <c r="C38" i="15" s="1"/>
  <c r="B54" i="1"/>
  <c r="C7" i="15"/>
  <c r="B75" i="1"/>
  <c r="C10" i="15"/>
  <c r="C37" i="15" s="1"/>
  <c r="B26" i="1"/>
  <c r="C3" i="15"/>
  <c r="C21" i="13"/>
  <c r="A48" i="2"/>
  <c r="A43" i="2"/>
  <c r="A38" i="2"/>
  <c r="A33" i="2"/>
  <c r="A28" i="2"/>
  <c r="A23" i="2"/>
  <c r="A18" i="2"/>
  <c r="A13" i="2"/>
  <c r="A8" i="2"/>
  <c r="A3" i="2"/>
  <c r="AB60" i="2" l="1"/>
  <c r="AC60" i="2" s="1"/>
  <c r="AD60" i="2" s="1"/>
  <c r="AE60" i="2" s="1"/>
  <c r="AF60" i="2" s="1"/>
  <c r="AG60" i="2" s="1"/>
  <c r="AH60" i="2" s="1"/>
  <c r="AI60" i="2" s="1"/>
  <c r="AJ60" i="2" s="1"/>
  <c r="AK60" i="2" s="1"/>
  <c r="AL60" i="2" s="1"/>
  <c r="AM60" i="2" s="1"/>
  <c r="AN60" i="2" s="1"/>
  <c r="AO60" i="2" s="1"/>
  <c r="AP60" i="2" s="1"/>
  <c r="AQ60" i="2" s="1"/>
  <c r="AR60" i="2" s="1"/>
  <c r="AS60" i="2" s="1"/>
  <c r="AT60" i="2" s="1"/>
  <c r="AU60" i="2" s="1"/>
  <c r="AV60" i="2" s="1"/>
  <c r="AW60" i="2" s="1"/>
  <c r="AX60" i="2" s="1"/>
  <c r="AY60" i="2" s="1"/>
  <c r="AZ60" i="2" s="1"/>
  <c r="BA60" i="2" s="1"/>
  <c r="BB60" i="2" s="1"/>
  <c r="BC60" i="2" s="1"/>
  <c r="BD60" i="2" s="1"/>
  <c r="BE60" i="2" s="1"/>
  <c r="BF60" i="2" s="1"/>
  <c r="BG60" i="2" s="1"/>
  <c r="BH60" i="2" s="1"/>
  <c r="BI60" i="2" s="1"/>
  <c r="BJ60" i="2" s="1"/>
  <c r="BK60" i="2" s="1"/>
  <c r="BL60" i="2" s="1"/>
  <c r="BM60" i="2" s="1"/>
  <c r="BN60" i="2" s="1"/>
  <c r="BO60" i="2" s="1"/>
  <c r="BP60" i="2" s="1"/>
  <c r="BQ60" i="2" s="1"/>
  <c r="BR60" i="2" s="1"/>
  <c r="BS60" i="2" s="1"/>
  <c r="BT60" i="2" s="1"/>
  <c r="BU60" i="2" s="1"/>
  <c r="BV60" i="2" s="1"/>
  <c r="BW60" i="2" s="1"/>
  <c r="BX60" i="2" s="1"/>
  <c r="BY60" i="2" s="1"/>
  <c r="BZ60" i="2" s="1"/>
  <c r="CA60" i="2" s="1"/>
  <c r="CB60" i="2" s="1"/>
  <c r="CC60" i="2" s="1"/>
  <c r="CD60" i="2" s="1"/>
  <c r="CE60" i="2" s="1"/>
  <c r="CF60" i="2" s="1"/>
  <c r="CG60" i="2" s="1"/>
  <c r="CH60" i="2" s="1"/>
  <c r="CI60" i="2" s="1"/>
  <c r="H11" i="1" s="1"/>
  <c r="I8" i="15" s="1"/>
  <c r="I35" i="15" s="1"/>
  <c r="AA55" i="2"/>
  <c r="AB55" i="2" s="1"/>
  <c r="AC55" i="2" s="1"/>
  <c r="AD55" i="2" s="1"/>
  <c r="AE55" i="2" s="1"/>
  <c r="AF55" i="2" s="1"/>
  <c r="AG55" i="2" s="1"/>
  <c r="AH55" i="2" s="1"/>
  <c r="AI55" i="2" s="1"/>
  <c r="AJ55" i="2" s="1"/>
  <c r="AK55" i="2" s="1"/>
  <c r="AL55" i="2" s="1"/>
  <c r="AM55" i="2" s="1"/>
  <c r="AN55" i="2" s="1"/>
  <c r="AO55" i="2" s="1"/>
  <c r="AP55" i="2" s="1"/>
  <c r="AQ55" i="2" s="1"/>
  <c r="AR55" i="2" s="1"/>
  <c r="AS55" i="2" s="1"/>
  <c r="AT55" i="2" s="1"/>
  <c r="AU55" i="2" s="1"/>
  <c r="AV55" i="2" s="1"/>
  <c r="AW55" i="2" s="1"/>
  <c r="AX55" i="2" s="1"/>
  <c r="AY55" i="2" s="1"/>
  <c r="AZ55" i="2" s="1"/>
  <c r="BA55" i="2" s="1"/>
  <c r="BB55" i="2" s="1"/>
  <c r="BC55" i="2" s="1"/>
  <c r="BD55" i="2" s="1"/>
  <c r="BE55" i="2" s="1"/>
  <c r="BF55" i="2" s="1"/>
  <c r="BG55" i="2" s="1"/>
  <c r="BH55" i="2" s="1"/>
  <c r="BI55" i="2" s="1"/>
  <c r="BJ55" i="2" s="1"/>
  <c r="BK55" i="2" s="1"/>
  <c r="BL55" i="2" s="1"/>
  <c r="BM55" i="2" s="1"/>
  <c r="BN55" i="2" s="1"/>
  <c r="BO55" i="2" s="1"/>
  <c r="BP55" i="2" s="1"/>
  <c r="BQ55" i="2" s="1"/>
  <c r="BR55" i="2" s="1"/>
  <c r="BS55" i="2" s="1"/>
  <c r="BT55" i="2" s="1"/>
  <c r="BU55" i="2" s="1"/>
  <c r="BV55" i="2" s="1"/>
  <c r="BW55" i="2" s="1"/>
  <c r="BX55" i="2" s="1"/>
  <c r="BY55" i="2" s="1"/>
  <c r="BZ55" i="2" s="1"/>
  <c r="CA55" i="2" s="1"/>
  <c r="CB55" i="2" s="1"/>
  <c r="CC55" i="2" s="1"/>
  <c r="CD55" i="2" s="1"/>
  <c r="CE55" i="2" s="1"/>
  <c r="CF55" i="2" s="1"/>
  <c r="CG55" i="2" s="1"/>
  <c r="CH55" i="2" s="1"/>
  <c r="CI55" i="2" s="1"/>
  <c r="E6" i="1" s="1"/>
  <c r="AB62" i="2"/>
  <c r="AC62" i="2" s="1"/>
  <c r="AD62" i="2" s="1"/>
  <c r="AE62" i="2" s="1"/>
  <c r="AF62" i="2" s="1"/>
  <c r="AG62" i="2" s="1"/>
  <c r="AH62" i="2" s="1"/>
  <c r="AI62" i="2" s="1"/>
  <c r="AJ62" i="2" s="1"/>
  <c r="AK62" i="2" s="1"/>
  <c r="AL62" i="2" s="1"/>
  <c r="AM62" i="2" s="1"/>
  <c r="AN62" i="2" s="1"/>
  <c r="AO62" i="2" s="1"/>
  <c r="AP62" i="2" s="1"/>
  <c r="AQ62" i="2" s="1"/>
  <c r="AR62" i="2" s="1"/>
  <c r="AS62" i="2" s="1"/>
  <c r="AT62" i="2" s="1"/>
  <c r="AU62" i="2" s="1"/>
  <c r="AV62" i="2" s="1"/>
  <c r="AW62" i="2" s="1"/>
  <c r="AX62" i="2" s="1"/>
  <c r="AY62" i="2" s="1"/>
  <c r="AZ62" i="2" s="1"/>
  <c r="BA62" i="2" s="1"/>
  <c r="BB62" i="2" s="1"/>
  <c r="BC62" i="2" s="1"/>
  <c r="BD62" i="2" s="1"/>
  <c r="BE62" i="2" s="1"/>
  <c r="BF62" i="2" s="1"/>
  <c r="BG62" i="2" s="1"/>
  <c r="BH62" i="2" s="1"/>
  <c r="BI62" i="2" s="1"/>
  <c r="BJ62" i="2" s="1"/>
  <c r="BK62" i="2" s="1"/>
  <c r="BL62" i="2" s="1"/>
  <c r="BM62" i="2" s="1"/>
  <c r="BN62" i="2" s="1"/>
  <c r="BO62" i="2" s="1"/>
  <c r="BP62" i="2" s="1"/>
  <c r="BQ62" i="2" s="1"/>
  <c r="BR62" i="2" s="1"/>
  <c r="BS62" i="2" s="1"/>
  <c r="BT62" i="2" s="1"/>
  <c r="BU62" i="2" s="1"/>
  <c r="BV62" i="2" s="1"/>
  <c r="BW62" i="2" s="1"/>
  <c r="BX62" i="2" s="1"/>
  <c r="BY62" i="2" s="1"/>
  <c r="BZ62" i="2" s="1"/>
  <c r="CA62" i="2" s="1"/>
  <c r="CB62" i="2" s="1"/>
  <c r="CC62" i="2" s="1"/>
  <c r="CD62" i="2" s="1"/>
  <c r="CE62" i="2" s="1"/>
  <c r="CF62" i="2" s="1"/>
  <c r="CG62" i="2" s="1"/>
  <c r="CH62" i="2" s="1"/>
  <c r="CI62" i="2" s="1"/>
  <c r="H13" i="1" s="1"/>
  <c r="AB61" i="2"/>
  <c r="AC61" i="2" s="1"/>
  <c r="AD61" i="2" s="1"/>
  <c r="AE61" i="2" s="1"/>
  <c r="AF61" i="2" s="1"/>
  <c r="AG61" i="2" s="1"/>
  <c r="AH61" i="2" s="1"/>
  <c r="AI61" i="2" s="1"/>
  <c r="AJ61" i="2" s="1"/>
  <c r="AK61" i="2" s="1"/>
  <c r="AL61" i="2" s="1"/>
  <c r="AM61" i="2" s="1"/>
  <c r="AN61" i="2" s="1"/>
  <c r="AO61" i="2" s="1"/>
  <c r="AP61" i="2" s="1"/>
  <c r="AQ61" i="2" s="1"/>
  <c r="AR61" i="2" s="1"/>
  <c r="AS61" i="2" s="1"/>
  <c r="AT61" i="2" s="1"/>
  <c r="AU61" i="2" s="1"/>
  <c r="AV61" i="2" s="1"/>
  <c r="AW61" i="2" s="1"/>
  <c r="AX61" i="2" s="1"/>
  <c r="AY61" i="2" s="1"/>
  <c r="AZ61" i="2" s="1"/>
  <c r="BA61" i="2" s="1"/>
  <c r="BB61" i="2" s="1"/>
  <c r="BC61" i="2" s="1"/>
  <c r="BD61" i="2" s="1"/>
  <c r="BE61" i="2" s="1"/>
  <c r="BF61" i="2" s="1"/>
  <c r="BG61" i="2" s="1"/>
  <c r="BH61" i="2" s="1"/>
  <c r="BI61" i="2" s="1"/>
  <c r="BJ61" i="2" s="1"/>
  <c r="BK61" i="2" s="1"/>
  <c r="BL61" i="2" s="1"/>
  <c r="BM61" i="2" s="1"/>
  <c r="BN61" i="2" s="1"/>
  <c r="BO61" i="2" s="1"/>
  <c r="BP61" i="2" s="1"/>
  <c r="BQ61" i="2" s="1"/>
  <c r="BR61" i="2" s="1"/>
  <c r="BS61" i="2" s="1"/>
  <c r="BT61" i="2" s="1"/>
  <c r="BU61" i="2" s="1"/>
  <c r="BV61" i="2" s="1"/>
  <c r="BW61" i="2" s="1"/>
  <c r="BX61" i="2" s="1"/>
  <c r="BY61" i="2" s="1"/>
  <c r="BZ61" i="2" s="1"/>
  <c r="CA61" i="2" s="1"/>
  <c r="CB61" i="2" s="1"/>
  <c r="CC61" i="2" s="1"/>
  <c r="CD61" i="2" s="1"/>
  <c r="CE61" i="2" s="1"/>
  <c r="CF61" i="2" s="1"/>
  <c r="CG61" i="2" s="1"/>
  <c r="CH61" i="2" s="1"/>
  <c r="CI61" i="2" s="1"/>
  <c r="AB59" i="2"/>
  <c r="AC59" i="2" s="1"/>
  <c r="AD59" i="2" s="1"/>
  <c r="AE59" i="2" s="1"/>
  <c r="AF59" i="2" s="1"/>
  <c r="AG59" i="2" s="1"/>
  <c r="AH59" i="2" s="1"/>
  <c r="AI59" i="2" s="1"/>
  <c r="AJ59" i="2" s="1"/>
  <c r="AK59" i="2" s="1"/>
  <c r="AL59" i="2" s="1"/>
  <c r="AM59" i="2" s="1"/>
  <c r="AN59" i="2" s="1"/>
  <c r="AO59" i="2" s="1"/>
  <c r="AP59" i="2" s="1"/>
  <c r="AQ59" i="2" s="1"/>
  <c r="AR59" i="2" s="1"/>
  <c r="AS59" i="2" s="1"/>
  <c r="AT59" i="2" s="1"/>
  <c r="AU59" i="2" s="1"/>
  <c r="AV59" i="2" s="1"/>
  <c r="AW59" i="2" s="1"/>
  <c r="AX59" i="2" s="1"/>
  <c r="AY59" i="2" s="1"/>
  <c r="AZ59" i="2" s="1"/>
  <c r="BA59" i="2" s="1"/>
  <c r="BB59" i="2" s="1"/>
  <c r="BC59" i="2" s="1"/>
  <c r="BD59" i="2" s="1"/>
  <c r="BE59" i="2" s="1"/>
  <c r="BF59" i="2" s="1"/>
  <c r="BG59" i="2" s="1"/>
  <c r="BH59" i="2" s="1"/>
  <c r="BI59" i="2" s="1"/>
  <c r="BJ59" i="2" s="1"/>
  <c r="BK59" i="2" s="1"/>
  <c r="BL59" i="2" s="1"/>
  <c r="BM59" i="2" s="1"/>
  <c r="BN59" i="2" s="1"/>
  <c r="BO59" i="2" s="1"/>
  <c r="BP59" i="2" s="1"/>
  <c r="BQ59" i="2" s="1"/>
  <c r="BR59" i="2" s="1"/>
  <c r="BS59" i="2" s="1"/>
  <c r="BT59" i="2" s="1"/>
  <c r="BU59" i="2" s="1"/>
  <c r="BV59" i="2" s="1"/>
  <c r="BW59" i="2" s="1"/>
  <c r="BX59" i="2" s="1"/>
  <c r="BY59" i="2" s="1"/>
  <c r="BZ59" i="2" s="1"/>
  <c r="CA59" i="2" s="1"/>
  <c r="CB59" i="2" s="1"/>
  <c r="CC59" i="2" s="1"/>
  <c r="CD59" i="2" s="1"/>
  <c r="CE59" i="2" s="1"/>
  <c r="CF59" i="2" s="1"/>
  <c r="CG59" i="2" s="1"/>
  <c r="CH59" i="2" s="1"/>
  <c r="CI59" i="2" s="1"/>
  <c r="E10" i="1" s="1"/>
  <c r="F7" i="15" s="1"/>
  <c r="AB63" i="2"/>
  <c r="AC63" i="2" s="1"/>
  <c r="AD63" i="2" s="1"/>
  <c r="AE63" i="2" s="1"/>
  <c r="AF63" i="2" s="1"/>
  <c r="AG63" i="2" s="1"/>
  <c r="AH63" i="2" s="1"/>
  <c r="AI63" i="2" s="1"/>
  <c r="AJ63" i="2" s="1"/>
  <c r="AK63" i="2" s="1"/>
  <c r="AL63" i="2" s="1"/>
  <c r="AM63" i="2" s="1"/>
  <c r="AN63" i="2" s="1"/>
  <c r="AO63" i="2" s="1"/>
  <c r="AP63" i="2" s="1"/>
  <c r="AQ63" i="2" s="1"/>
  <c r="AR63" i="2" s="1"/>
  <c r="AS63" i="2" s="1"/>
  <c r="AT63" i="2" s="1"/>
  <c r="AU63" i="2" s="1"/>
  <c r="AV63" i="2" s="1"/>
  <c r="AW63" i="2" s="1"/>
  <c r="AX63" i="2" s="1"/>
  <c r="AY63" i="2" s="1"/>
  <c r="AZ63" i="2" s="1"/>
  <c r="BA63" i="2" s="1"/>
  <c r="BB63" i="2" s="1"/>
  <c r="BC63" i="2" s="1"/>
  <c r="BD63" i="2" s="1"/>
  <c r="BE63" i="2" s="1"/>
  <c r="BF63" i="2" s="1"/>
  <c r="BG63" i="2" s="1"/>
  <c r="BH63" i="2" s="1"/>
  <c r="BI63" i="2" s="1"/>
  <c r="BJ63" i="2" s="1"/>
  <c r="BK63" i="2" s="1"/>
  <c r="BL63" i="2" s="1"/>
  <c r="BM63" i="2" s="1"/>
  <c r="BN63" i="2" s="1"/>
  <c r="BO63" i="2" s="1"/>
  <c r="BP63" i="2" s="1"/>
  <c r="BQ63" i="2" s="1"/>
  <c r="BR63" i="2" s="1"/>
  <c r="BS63" i="2" s="1"/>
  <c r="BT63" i="2" s="1"/>
  <c r="BU63" i="2" s="1"/>
  <c r="BV63" i="2" s="1"/>
  <c r="BW63" i="2" s="1"/>
  <c r="BX63" i="2" s="1"/>
  <c r="BY63" i="2" s="1"/>
  <c r="BZ63" i="2" s="1"/>
  <c r="CA63" i="2" s="1"/>
  <c r="CB63" i="2" s="1"/>
  <c r="CC63" i="2" s="1"/>
  <c r="CD63" i="2" s="1"/>
  <c r="CE63" i="2" s="1"/>
  <c r="CF63" i="2" s="1"/>
  <c r="CG63" i="2" s="1"/>
  <c r="CH63" i="2" s="1"/>
  <c r="CI63" i="2" s="1"/>
  <c r="AB64" i="2"/>
  <c r="AC64" i="2" s="1"/>
  <c r="AD64" i="2" s="1"/>
  <c r="AE64" i="2" s="1"/>
  <c r="AF64" i="2" s="1"/>
  <c r="AG64" i="2" s="1"/>
  <c r="AH64" i="2" s="1"/>
  <c r="AI64" i="2" s="1"/>
  <c r="AJ64" i="2" s="1"/>
  <c r="AK64" i="2" s="1"/>
  <c r="AL64" i="2" s="1"/>
  <c r="AM64" i="2" s="1"/>
  <c r="AN64" i="2" s="1"/>
  <c r="AO64" i="2" s="1"/>
  <c r="AP64" i="2" s="1"/>
  <c r="AQ64" i="2" s="1"/>
  <c r="AR64" i="2" s="1"/>
  <c r="AS64" i="2" s="1"/>
  <c r="AT64" i="2" s="1"/>
  <c r="AU64" i="2" s="1"/>
  <c r="AV64" i="2" s="1"/>
  <c r="AW64" i="2" s="1"/>
  <c r="AX64" i="2" s="1"/>
  <c r="AY64" i="2" s="1"/>
  <c r="AZ64" i="2" s="1"/>
  <c r="BA64" i="2" s="1"/>
  <c r="BB64" i="2" s="1"/>
  <c r="BC64" i="2" s="1"/>
  <c r="BD64" i="2" s="1"/>
  <c r="BE64" i="2" s="1"/>
  <c r="BF64" i="2" s="1"/>
  <c r="BG64" i="2" s="1"/>
  <c r="BH64" i="2" s="1"/>
  <c r="BI64" i="2" s="1"/>
  <c r="BJ64" i="2" s="1"/>
  <c r="BK64" i="2" s="1"/>
  <c r="BL64" i="2" s="1"/>
  <c r="BM64" i="2" s="1"/>
  <c r="BN64" i="2" s="1"/>
  <c r="BO64" i="2" s="1"/>
  <c r="BP64" i="2" s="1"/>
  <c r="BQ64" i="2" s="1"/>
  <c r="BR64" i="2" s="1"/>
  <c r="BS64" i="2" s="1"/>
  <c r="BT64" i="2" s="1"/>
  <c r="BU64" i="2" s="1"/>
  <c r="BV64" i="2" s="1"/>
  <c r="BW64" i="2" s="1"/>
  <c r="BX64" i="2" s="1"/>
  <c r="BY64" i="2" s="1"/>
  <c r="BZ64" i="2" s="1"/>
  <c r="CA64" i="2" s="1"/>
  <c r="CB64" i="2" s="1"/>
  <c r="CC64" i="2" s="1"/>
  <c r="CD64" i="2" s="1"/>
  <c r="CE64" i="2" s="1"/>
  <c r="CF64" i="2" s="1"/>
  <c r="CG64" i="2" s="1"/>
  <c r="CH64" i="2" s="1"/>
  <c r="CI64" i="2" s="1"/>
  <c r="H15" i="1" s="1"/>
  <c r="AB58" i="2"/>
  <c r="AC58" i="2" s="1"/>
  <c r="AD58" i="2" s="1"/>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E9" i="1" s="1"/>
  <c r="F6" i="15" s="1"/>
  <c r="AB57" i="2"/>
  <c r="AC57" i="2" s="1"/>
  <c r="AD57" i="2" s="1"/>
  <c r="AE57" i="2" s="1"/>
  <c r="AF57" i="2" s="1"/>
  <c r="AG57" i="2" s="1"/>
  <c r="AH57" i="2" s="1"/>
  <c r="AI57" i="2" s="1"/>
  <c r="AJ57" i="2" s="1"/>
  <c r="AK57" i="2" s="1"/>
  <c r="AL57" i="2" s="1"/>
  <c r="AM57" i="2" s="1"/>
  <c r="AN57" i="2" s="1"/>
  <c r="AO57" i="2" s="1"/>
  <c r="AP57" i="2" s="1"/>
  <c r="AQ57" i="2" s="1"/>
  <c r="AR57" i="2" s="1"/>
  <c r="AS57" i="2" s="1"/>
  <c r="AT57" i="2" s="1"/>
  <c r="AU57" i="2" s="1"/>
  <c r="AV57" i="2" s="1"/>
  <c r="AW57" i="2" s="1"/>
  <c r="AX57" i="2" s="1"/>
  <c r="AY57" i="2" s="1"/>
  <c r="AZ57" i="2" s="1"/>
  <c r="BA57" i="2" s="1"/>
  <c r="BB57" i="2" s="1"/>
  <c r="BC57" i="2" s="1"/>
  <c r="BD57" i="2" s="1"/>
  <c r="BE57" i="2" s="1"/>
  <c r="BF57" i="2" s="1"/>
  <c r="BG57" i="2" s="1"/>
  <c r="BH57" i="2" s="1"/>
  <c r="BI57" i="2" s="1"/>
  <c r="BJ57" i="2" s="1"/>
  <c r="BK57" i="2" s="1"/>
  <c r="BL57" i="2" s="1"/>
  <c r="BM57" i="2" s="1"/>
  <c r="BN57" i="2" s="1"/>
  <c r="BO57" i="2" s="1"/>
  <c r="BP57" i="2" s="1"/>
  <c r="BQ57" i="2" s="1"/>
  <c r="BR57" i="2" s="1"/>
  <c r="BS57" i="2" s="1"/>
  <c r="BT57" i="2" s="1"/>
  <c r="BU57" i="2" s="1"/>
  <c r="BV57" i="2" s="1"/>
  <c r="BW57" i="2" s="1"/>
  <c r="BX57" i="2" s="1"/>
  <c r="BY57" i="2" s="1"/>
  <c r="BZ57" i="2" s="1"/>
  <c r="CA57" i="2" s="1"/>
  <c r="CB57" i="2" s="1"/>
  <c r="CC57" i="2" s="1"/>
  <c r="CD57" i="2" s="1"/>
  <c r="CE57" i="2" s="1"/>
  <c r="CF57" i="2" s="1"/>
  <c r="CG57" i="2" s="1"/>
  <c r="CH57" i="2" s="1"/>
  <c r="CI57" i="2" s="1"/>
  <c r="H8" i="1" s="1"/>
  <c r="I5" i="15" s="1"/>
  <c r="AB56" i="2"/>
  <c r="AC56" i="2" s="1"/>
  <c r="AD56" i="2" s="1"/>
  <c r="AE56" i="2" s="1"/>
  <c r="AF56" i="2" s="1"/>
  <c r="AG56" i="2" s="1"/>
  <c r="AH56" i="2" s="1"/>
  <c r="AI56" i="2" s="1"/>
  <c r="AJ56" i="2" s="1"/>
  <c r="AK56" i="2" s="1"/>
  <c r="AL56" i="2" s="1"/>
  <c r="AM56" i="2" s="1"/>
  <c r="AN56" i="2" s="1"/>
  <c r="AO56" i="2" s="1"/>
  <c r="AP56" i="2" s="1"/>
  <c r="AQ56" i="2" s="1"/>
  <c r="AR56" i="2" s="1"/>
  <c r="AS56" i="2" s="1"/>
  <c r="AT56" i="2" s="1"/>
  <c r="AU56" i="2" s="1"/>
  <c r="AV56" i="2" s="1"/>
  <c r="AW56" i="2" s="1"/>
  <c r="AX56" i="2" s="1"/>
  <c r="AY56" i="2" s="1"/>
  <c r="AZ56" i="2" s="1"/>
  <c r="BA56" i="2" s="1"/>
  <c r="BB56" i="2" s="1"/>
  <c r="BC56" i="2" s="1"/>
  <c r="BD56" i="2" s="1"/>
  <c r="BE56" i="2" s="1"/>
  <c r="BF56" i="2" s="1"/>
  <c r="BG56" i="2" s="1"/>
  <c r="BH56" i="2" s="1"/>
  <c r="BI56" i="2" s="1"/>
  <c r="BJ56" i="2" s="1"/>
  <c r="BK56" i="2" s="1"/>
  <c r="BL56" i="2" s="1"/>
  <c r="BM56" i="2" s="1"/>
  <c r="BN56" i="2" s="1"/>
  <c r="BO56" i="2" s="1"/>
  <c r="BP56" i="2" s="1"/>
  <c r="BQ56" i="2" s="1"/>
  <c r="BR56" i="2" s="1"/>
  <c r="BS56" i="2" s="1"/>
  <c r="BT56" i="2" s="1"/>
  <c r="BU56" i="2" s="1"/>
  <c r="BV56" i="2" s="1"/>
  <c r="BW56" i="2" s="1"/>
  <c r="BX56" i="2" s="1"/>
  <c r="BY56" i="2" s="1"/>
  <c r="BZ56" i="2" s="1"/>
  <c r="CA56" i="2" s="1"/>
  <c r="CB56" i="2" s="1"/>
  <c r="CC56" i="2" s="1"/>
  <c r="CD56" i="2" s="1"/>
  <c r="CE56" i="2" s="1"/>
  <c r="CF56" i="2" s="1"/>
  <c r="CG56" i="2" s="1"/>
  <c r="CH56" i="2" s="1"/>
  <c r="CI56" i="2" s="1"/>
  <c r="E21" i="13"/>
  <c r="C8" i="13" s="1"/>
  <c r="I1" i="1" s="1"/>
  <c r="E11" i="1" l="1"/>
  <c r="F8" i="15" s="1"/>
  <c r="F35" i="15" s="1"/>
  <c r="H6" i="1"/>
  <c r="I3" i="15" s="1"/>
  <c r="E8" i="1"/>
  <c r="F5" i="15" s="1"/>
  <c r="CJ60" i="2"/>
  <c r="L8" i="10" s="1"/>
  <c r="M8" i="10" s="1"/>
  <c r="H10" i="1"/>
  <c r="I7" i="15" s="1"/>
  <c r="H9" i="1"/>
  <c r="I6" i="15" s="1"/>
  <c r="G75" i="1"/>
  <c r="I10" i="15"/>
  <c r="I37" i="15" s="1"/>
  <c r="G89" i="1"/>
  <c r="I12" i="15"/>
  <c r="I39" i="15" s="1"/>
  <c r="F6" i="1"/>
  <c r="G3" i="15" s="1"/>
  <c r="F3" i="15"/>
  <c r="H12" i="1"/>
  <c r="E15" i="1"/>
  <c r="H7" i="1"/>
  <c r="I4" i="15" s="1"/>
  <c r="E7" i="1"/>
  <c r="E13" i="1"/>
  <c r="E12" i="1"/>
  <c r="E14" i="1"/>
  <c r="H14" i="1"/>
  <c r="CJ62" i="2"/>
  <c r="L10" i="10" s="1"/>
  <c r="P10" i="10" s="1"/>
  <c r="Q10" i="10" s="1"/>
  <c r="CJ58" i="2"/>
  <c r="L6" i="10" s="1"/>
  <c r="M6" i="10" s="1"/>
  <c r="CJ57" i="2"/>
  <c r="L5" i="10" s="1"/>
  <c r="P5" i="10" s="1"/>
  <c r="Q5" i="10" s="1"/>
  <c r="CJ56" i="2"/>
  <c r="L4" i="10" s="1"/>
  <c r="M4" i="10" s="1"/>
  <c r="I11" i="1"/>
  <c r="J8" i="15" s="1"/>
  <c r="J35" i="15" s="1"/>
  <c r="G61" i="1"/>
  <c r="F10" i="1"/>
  <c r="F9" i="1"/>
  <c r="C47" i="1"/>
  <c r="I8" i="1"/>
  <c r="J5" i="15" s="1"/>
  <c r="G40" i="1"/>
  <c r="I15" i="1"/>
  <c r="J12" i="15" s="1"/>
  <c r="J39" i="15" s="1"/>
  <c r="I13" i="1"/>
  <c r="C26" i="1"/>
  <c r="CJ64" i="2"/>
  <c r="L12" i="10" s="1"/>
  <c r="CJ59" i="2"/>
  <c r="L7" i="10" s="1"/>
  <c r="CJ63" i="2"/>
  <c r="L11" i="10" s="1"/>
  <c r="CJ61" i="2"/>
  <c r="L9" i="10" s="1"/>
  <c r="M9" i="10" s="1"/>
  <c r="C61" i="1" l="1"/>
  <c r="F11" i="1"/>
  <c r="D61" i="1" s="1"/>
  <c r="G26" i="1"/>
  <c r="I6" i="1"/>
  <c r="H26" i="1" s="1"/>
  <c r="I10" i="1"/>
  <c r="J7" i="15" s="1"/>
  <c r="F8" i="1"/>
  <c r="G8" i="1" s="1"/>
  <c r="H5" i="15" s="1"/>
  <c r="C40" i="1"/>
  <c r="P8" i="10"/>
  <c r="Q8" i="10" s="1"/>
  <c r="I9" i="1"/>
  <c r="J6" i="15" s="1"/>
  <c r="M5" i="10"/>
  <c r="G47" i="1"/>
  <c r="P4" i="10"/>
  <c r="Q4" i="10" s="1"/>
  <c r="G54" i="1"/>
  <c r="CJ55" i="2"/>
  <c r="L3" i="10" s="1"/>
  <c r="G33" i="1"/>
  <c r="I7" i="1"/>
  <c r="J4" i="15" s="1"/>
  <c r="F12" i="1"/>
  <c r="D68" i="1" s="1"/>
  <c r="F9" i="15"/>
  <c r="F36" i="15" s="1"/>
  <c r="C89" i="1"/>
  <c r="F12" i="15"/>
  <c r="F39" i="15" s="1"/>
  <c r="G6" i="1"/>
  <c r="H3" i="15" s="1"/>
  <c r="C75" i="1"/>
  <c r="F10" i="15"/>
  <c r="F37" i="15" s="1"/>
  <c r="I12" i="1"/>
  <c r="J9" i="15" s="1"/>
  <c r="J36" i="15" s="1"/>
  <c r="I9" i="15"/>
  <c r="I36" i="15" s="1"/>
  <c r="G9" i="1"/>
  <c r="H6" i="15" s="1"/>
  <c r="G6" i="15"/>
  <c r="G10" i="1"/>
  <c r="H7" i="15" s="1"/>
  <c r="G7" i="15"/>
  <c r="C82" i="1"/>
  <c r="F11" i="15"/>
  <c r="F38" i="15" s="1"/>
  <c r="J13" i="1"/>
  <c r="K10" i="15" s="1"/>
  <c r="K37" i="15" s="1"/>
  <c r="J10" i="15"/>
  <c r="J37" i="15" s="1"/>
  <c r="G82" i="1"/>
  <c r="I11" i="15"/>
  <c r="I38" i="15" s="1"/>
  <c r="F7" i="1"/>
  <c r="D33" i="1" s="1"/>
  <c r="F4" i="15"/>
  <c r="H34" i="15"/>
  <c r="H32" i="15"/>
  <c r="H30" i="15"/>
  <c r="H33" i="15"/>
  <c r="H31" i="15"/>
  <c r="H61" i="1"/>
  <c r="J11" i="1"/>
  <c r="K8" i="15" s="1"/>
  <c r="H40" i="1"/>
  <c r="J8" i="1"/>
  <c r="K5" i="15" s="1"/>
  <c r="C33" i="1"/>
  <c r="H89" i="1"/>
  <c r="J15" i="1"/>
  <c r="C68" i="1"/>
  <c r="F15" i="1"/>
  <c r="G12" i="15" s="1"/>
  <c r="G39" i="15" s="1"/>
  <c r="G68" i="1"/>
  <c r="F13" i="1"/>
  <c r="G10" i="15" s="1"/>
  <c r="G37" i="15" s="1"/>
  <c r="M10" i="10"/>
  <c r="H16" i="1"/>
  <c r="I13" i="15" s="1"/>
  <c r="I14" i="1"/>
  <c r="J11" i="15" s="1"/>
  <c r="J38" i="15" s="1"/>
  <c r="P6" i="10"/>
  <c r="Q6" i="10" s="1"/>
  <c r="E16" i="1"/>
  <c r="F13" i="15" s="1"/>
  <c r="F14" i="1"/>
  <c r="G11" i="15" s="1"/>
  <c r="G38" i="15" s="1"/>
  <c r="K15" i="1"/>
  <c r="K11" i="1"/>
  <c r="H75" i="1"/>
  <c r="K8" i="1"/>
  <c r="D54" i="1"/>
  <c r="D47" i="1"/>
  <c r="K13" i="1"/>
  <c r="D26" i="1"/>
  <c r="P9" i="10"/>
  <c r="Q9" i="10" s="1"/>
  <c r="P7" i="10"/>
  <c r="Q7" i="10" s="1"/>
  <c r="M7" i="10"/>
  <c r="M11" i="10"/>
  <c r="P11" i="10"/>
  <c r="Q11" i="10" s="1"/>
  <c r="P12" i="10"/>
  <c r="Q12" i="10" s="1"/>
  <c r="M12" i="10"/>
  <c r="J3" i="15" l="1"/>
  <c r="K6" i="1"/>
  <c r="L3" i="15" s="1"/>
  <c r="J6" i="1"/>
  <c r="K3" i="15" s="1"/>
  <c r="G11" i="1"/>
  <c r="H8" i="15" s="1"/>
  <c r="H35" i="15" s="1"/>
  <c r="G8" i="15"/>
  <c r="G35" i="15" s="1"/>
  <c r="K10" i="1"/>
  <c r="K54" i="1" s="1"/>
  <c r="J10" i="1"/>
  <c r="J54" i="1" s="1"/>
  <c r="H54" i="1"/>
  <c r="J9" i="1"/>
  <c r="K6" i="15" s="1"/>
  <c r="D40" i="1"/>
  <c r="G5" i="15"/>
  <c r="K9" i="1"/>
  <c r="K47" i="1" s="1"/>
  <c r="H47" i="1"/>
  <c r="K7" i="1"/>
  <c r="K33" i="1" s="1"/>
  <c r="F47" i="1"/>
  <c r="J75" i="1"/>
  <c r="P3" i="10"/>
  <c r="Q3" i="10" s="1"/>
  <c r="M3" i="10"/>
  <c r="F40" i="1"/>
  <c r="F54" i="1"/>
  <c r="J12" i="1"/>
  <c r="K9" i="15" s="1"/>
  <c r="K36" i="15" s="1"/>
  <c r="K12" i="1"/>
  <c r="L9" i="15" s="1"/>
  <c r="L36" i="15" s="1"/>
  <c r="H68" i="1"/>
  <c r="F26" i="1"/>
  <c r="J7" i="1"/>
  <c r="J33" i="1" s="1"/>
  <c r="H33" i="1"/>
  <c r="G12" i="1"/>
  <c r="G9" i="15"/>
  <c r="G36" i="15" s="1"/>
  <c r="K89" i="1"/>
  <c r="L12" i="15"/>
  <c r="L39" i="15" s="1"/>
  <c r="K61" i="1"/>
  <c r="L8" i="15"/>
  <c r="L35" i="15" s="1"/>
  <c r="K75" i="1"/>
  <c r="L10" i="15"/>
  <c r="L37" i="15" s="1"/>
  <c r="K40" i="1"/>
  <c r="L5" i="15"/>
  <c r="G7" i="1"/>
  <c r="G4" i="15"/>
  <c r="G25" i="15" s="1"/>
  <c r="C24" i="13" s="1"/>
  <c r="K32" i="15"/>
  <c r="K35" i="15"/>
  <c r="K33" i="15"/>
  <c r="J40" i="1"/>
  <c r="J89" i="1"/>
  <c r="K12" i="15"/>
  <c r="J61" i="1"/>
  <c r="D89" i="1"/>
  <c r="G15" i="1"/>
  <c r="D82" i="1"/>
  <c r="G14" i="1"/>
  <c r="J14" i="1"/>
  <c r="D75" i="1"/>
  <c r="G13" i="1"/>
  <c r="I16" i="1"/>
  <c r="J13" i="15" s="1"/>
  <c r="H82" i="1"/>
  <c r="K14" i="1"/>
  <c r="F16" i="1"/>
  <c r="G13" i="15" s="1"/>
  <c r="K26" i="1" l="1"/>
  <c r="J26" i="1"/>
  <c r="G40" i="15"/>
  <c r="C26" i="13" s="1"/>
  <c r="F61" i="1"/>
  <c r="J47" i="1"/>
  <c r="L7" i="15"/>
  <c r="K7" i="15"/>
  <c r="L6" i="15"/>
  <c r="L4" i="15"/>
  <c r="J68" i="1"/>
  <c r="J16" i="1"/>
  <c r="K13" i="15" s="1"/>
  <c r="K4" i="15"/>
  <c r="K68" i="1"/>
  <c r="K82" i="1"/>
  <c r="L11" i="15"/>
  <c r="L38" i="15" s="1"/>
  <c r="H4" i="15"/>
  <c r="F33" i="1"/>
  <c r="H9" i="15"/>
  <c r="H36" i="15" s="1"/>
  <c r="F68" i="1"/>
  <c r="K34" i="15"/>
  <c r="K30" i="15"/>
  <c r="K39" i="15"/>
  <c r="F82" i="1"/>
  <c r="H11" i="15"/>
  <c r="H38" i="15" s="1"/>
  <c r="J82" i="1"/>
  <c r="K11" i="15"/>
  <c r="K38" i="15" s="1"/>
  <c r="K31" i="15"/>
  <c r="F89" i="1"/>
  <c r="H12" i="15"/>
  <c r="F75" i="1"/>
  <c r="H10" i="15"/>
  <c r="G16" i="1"/>
  <c r="K16" i="1"/>
  <c r="L13" i="15" s="1"/>
  <c r="H39" i="15" l="1"/>
  <c r="H37" i="15"/>
  <c r="H13" i="15"/>
  <c r="H25" i="15" l="1"/>
  <c r="F24" i="13" s="1"/>
  <c r="H40" i="15"/>
  <c r="F26" i="13" s="1"/>
  <c r="F28" i="13" s="1"/>
</calcChain>
</file>

<file path=xl/sharedStrings.xml><?xml version="1.0" encoding="utf-8"?>
<sst xmlns="http://schemas.openxmlformats.org/spreadsheetml/2006/main" count="316" uniqueCount="130">
  <si>
    <t>Date</t>
  </si>
  <si>
    <t>Time IN</t>
  </si>
  <si>
    <t>Time OUT</t>
  </si>
  <si>
    <t>Time In</t>
  </si>
  <si>
    <t>Time Out</t>
  </si>
  <si>
    <t>Total Hours Worked</t>
  </si>
  <si>
    <t>Name</t>
  </si>
  <si>
    <t>Hourly Rate</t>
  </si>
  <si>
    <t>Award Amount</t>
  </si>
  <si>
    <t>Student 2</t>
  </si>
  <si>
    <t>Student 3</t>
  </si>
  <si>
    <t>Student 4</t>
  </si>
  <si>
    <t>Student 5</t>
  </si>
  <si>
    <t>Student 6</t>
  </si>
  <si>
    <t>Student 7</t>
  </si>
  <si>
    <t>Student 8</t>
  </si>
  <si>
    <t>Student 9</t>
  </si>
  <si>
    <t>Student 10</t>
  </si>
  <si>
    <t>Student</t>
  </si>
  <si>
    <t>Clock In/Out/Total</t>
  </si>
  <si>
    <t>Month of</t>
  </si>
  <si>
    <t>Amount of Award Remaining</t>
  </si>
  <si>
    <t>Cumulative Earnings</t>
  </si>
  <si>
    <t>First</t>
  </si>
  <si>
    <t>Last</t>
  </si>
  <si>
    <t>Student Signature</t>
  </si>
  <si>
    <t>Total Hours Worked In Pay Period</t>
  </si>
  <si>
    <t>First Day of Pay Period</t>
  </si>
  <si>
    <t>Last Day of Pay Period</t>
  </si>
  <si>
    <t>Supervisor Printed Name</t>
  </si>
  <si>
    <t>Supervisor Signature</t>
  </si>
  <si>
    <t>Match Request</t>
  </si>
  <si>
    <t>Current Pay Period</t>
  </si>
  <si>
    <t>Bill To</t>
  </si>
  <si>
    <t>State of North Carolina</t>
  </si>
  <si>
    <t>University of North Carolina</t>
  </si>
  <si>
    <t>Office of Scholarships and Student Aid</t>
  </si>
  <si>
    <t>Chapel Hill, NC 27599-2300</t>
  </si>
  <si>
    <t>Attention: Thomas Harper</t>
  </si>
  <si>
    <t>Service Period:</t>
  </si>
  <si>
    <t>-</t>
  </si>
  <si>
    <t>Remit To</t>
  </si>
  <si>
    <t>Employer Name</t>
  </si>
  <si>
    <t>Employer Address 1</t>
  </si>
  <si>
    <t>Employer Address 2</t>
  </si>
  <si>
    <t>City, State, Zip</t>
  </si>
  <si>
    <t>Invoice Number:</t>
  </si>
  <si>
    <t>Invoice Date:</t>
  </si>
  <si>
    <t>Description</t>
  </si>
  <si>
    <t>Federal Work-Study Wage Reimbursement</t>
  </si>
  <si>
    <t>Total Wages Paid</t>
  </si>
  <si>
    <t>Reimbursable Amount</t>
  </si>
  <si>
    <t>TOTAL</t>
  </si>
  <si>
    <t>Total</t>
  </si>
  <si>
    <t>Employer Logo here</t>
  </si>
  <si>
    <t>Phone:</t>
  </si>
  <si>
    <t>Email:</t>
  </si>
  <si>
    <t xml:space="preserve">Contact: </t>
  </si>
  <si>
    <t>INVOICE</t>
  </si>
  <si>
    <t>My signature below attests that I have received wages in the amounts outlined above for the time frame referenced.</t>
  </si>
  <si>
    <t>My signature below attests that the information regarding earnings and wages presented on this sheet and the accompanying invoice are complete and true.</t>
  </si>
  <si>
    <t>My signature on this sheet confirms that my organization has supplied the student(s) above with the amount of earnings represented above.</t>
  </si>
  <si>
    <t>Total Hours Worked 
in Academic Year</t>
  </si>
  <si>
    <t>Match Amount</t>
  </si>
  <si>
    <t>Total Worked</t>
  </si>
  <si>
    <t>Hours Worked</t>
  </si>
  <si>
    <t>Hours Remaining</t>
  </si>
  <si>
    <t>Amount Earned</t>
  </si>
  <si>
    <t>Amount Remaining</t>
  </si>
  <si>
    <t>Gross Wages Earned/Gross Amount Paid</t>
  </si>
  <si>
    <t>172 E Franklin Street</t>
  </si>
  <si>
    <t>216 Vance Hall CB 2300</t>
  </si>
  <si>
    <t>My signature below attests that I have complied with all rules and regulations of the Federal Work-Study and Carolina Works Work-Study Programs.</t>
  </si>
  <si>
    <t>Work Log</t>
  </si>
  <si>
    <t>Payroll Export</t>
  </si>
  <si>
    <t>Invoice</t>
  </si>
  <si>
    <t>Complete at Start of Year</t>
  </si>
  <si>
    <t>Complete on</t>
  </si>
  <si>
    <t>regular basis</t>
  </si>
  <si>
    <t>Complete each billing cycle</t>
  </si>
  <si>
    <t>Student1</t>
  </si>
  <si>
    <t>Program</t>
  </si>
  <si>
    <t>Match Rate</t>
  </si>
  <si>
    <t>Carolina Works</t>
  </si>
  <si>
    <t>---</t>
  </si>
  <si>
    <t>Employer Rate</t>
  </si>
  <si>
    <t>Time Frame</t>
  </si>
  <si>
    <t>Cumulative through Last Day of Selected Pay Period</t>
  </si>
  <si>
    <t>Associated Invoice</t>
  </si>
  <si>
    <t>Carolina Works Wage Reimbursement</t>
  </si>
  <si>
    <t>Setting up the workbook</t>
  </si>
  <si>
    <t>Logging Hours</t>
  </si>
  <si>
    <t>Creating a Match Request Invoice</t>
  </si>
  <si>
    <t>WorkStudy</t>
  </si>
  <si>
    <t>PID</t>
  </si>
  <si>
    <t>No action required for set up</t>
  </si>
  <si>
    <t>This tab is specifically set up to calculate the amount of hours worked by the student each day they are employed.  You are not required to use this tab as your sole means of tracking employee hours, but accurately inputting the employee's time in this tab is critical for payroll accounting.</t>
  </si>
  <si>
    <t>*NOTE: If the start/stop times of the students shift add up to more than 23:59 or are improperly formatted, the system will warn you of a problem via a pop up window*</t>
  </si>
  <si>
    <t>1. In Cell C2, use the drop down arrow to select the time period for which you will be reporting earnings and requesting reimbursement.
2. If none of the options in C2 match the desired time frame, delete the value in C2.  Then type the first date of the time frame in cell F2 and the last date of the time frame in cell I2.</t>
  </si>
  <si>
    <t>*NOTE: If you choose to utilize step 2, you will no longer have the ability to utilize the drop-down menu to automatically select the correct dates for your pay period.</t>
  </si>
  <si>
    <t xml:space="preserve">*NOTE: The workbook is set up to print one page for you to sign containing the information for all students at your site as well as individual pages for each student to sign.  By default, this will result in 11 pages being printed.  If you have less than 10 students employed at your site, you do not need to print the blank pages.* </t>
  </si>
  <si>
    <t>Sending Data</t>
  </si>
  <si>
    <t>1. Gather the signed sheets and invoice from the previous steps in this process.
2a. To submit the information via email, scan the forms into a file and email them to work-study@unc.edu.
2b. To deliver the information in person, please bring the completed forms to 216 Vance Hall located just off Franklin Street on the UNC campus.
2c. To deliver the information via post, please use the USPS to mail the information to the address listed on the "Invoice Tab" in cells B12 through B19.</t>
  </si>
  <si>
    <t>Instructions</t>
  </si>
  <si>
    <t>Semesterly Reconciliation</t>
  </si>
  <si>
    <t>At the end of each semester, please save a copy of this workbook and email it to work-study@unc.edu.  This is necessary to facilitate  internal reconciliation and  to protect your site against audit findings.</t>
  </si>
  <si>
    <t>Checking Balances</t>
  </si>
  <si>
    <t>Student Info</t>
  </si>
  <si>
    <t>Complete each semester</t>
  </si>
  <si>
    <t>Hours for Year</t>
  </si>
  <si>
    <t>Amount for Year</t>
  </si>
  <si>
    <t>Color Code Meanings</t>
  </si>
  <si>
    <t>NOTE:</t>
  </si>
  <si>
    <t>Password:WorkStudy1</t>
  </si>
  <si>
    <t>Listed below are instructions for the initial set up of this workbook, a daily protocol for tracking students' work hours, a how-to guide regarding using the built-in features of this workbook to prevent overearnings, and directions regarding how to generate the required documents to request reimbursement of the subsidized portion of your work-study students' wages.</t>
  </si>
  <si>
    <r>
      <rPr>
        <b/>
        <sz val="11"/>
        <color rgb="FFFF0000"/>
        <rFont val="Calibri"/>
        <family val="2"/>
        <scheme val="minor"/>
      </rPr>
      <t xml:space="preserve">Need Help? </t>
    </r>
    <r>
      <rPr>
        <sz val="11"/>
        <color theme="1"/>
        <rFont val="Calibri"/>
        <family val="2"/>
        <scheme val="minor"/>
      </rPr>
      <t xml:space="preserve"> Please reach out to the Work-Study Team via email at </t>
    </r>
    <r>
      <rPr>
        <u/>
        <sz val="11"/>
        <color theme="4" tint="-0.249977111117893"/>
        <rFont val="Calibri"/>
        <family val="2"/>
        <scheme val="minor"/>
      </rPr>
      <t>work-study@unc.edu</t>
    </r>
    <r>
      <rPr>
        <sz val="11"/>
        <color theme="1"/>
        <rFont val="Calibri"/>
        <family val="2"/>
        <scheme val="minor"/>
      </rPr>
      <t>.  Include a copy of your workbook, if you are able to do so.</t>
    </r>
  </si>
  <si>
    <t>The following steps should be completed before students begin working:
1. Insert a copy of your company's logo into cell B2 to replace the text "Employer Logo Here"
2. Replace the text in cell B3 with your company's name
3. Replace the text in cells B4, B5, &amp; B6 with your company's mailing address where appropriate
4. Replace the text in cell B6 with your company's city, state, and zip code
5. Replace the text in cell E16 with your company's phone number
6. Replace the text in cell E17 with the email address of the primary contact for the work-study program at your company
7. Replace the text in cell E18 with the name of the primary contact for the work-study program at your company</t>
  </si>
  <si>
    <t>This process should be completed no less often than each semester and no more often than each month.  Once delivered to the WS Team, the invoicing process should result in the generation of repayment to you in approximately 30 days.  If you require a faster return, please email the Work-Study Team at work-study@unc.edu to see about making arrangements.</t>
  </si>
  <si>
    <t>The following steps should be completed at the time of hire for each student hired to your site.  Each student will take up one row. Use row 3 for the first student hired, row 4 for the second student hired, row 5 for the third student hired, etc. 
1. Type student's name into column B "Name"
2. Type the student's PID into column C "PID"
3. Type the student's award amount into column D "Award Amount"
4. Type the student's hourly pay rate into column E "Hourly Rate"
5. Use the drop-down to select the student's employment program in column G "Program"</t>
  </si>
  <si>
    <t>On a regular basis, please visit the "Student Info" tab. Columns K through O contain information about each student's available and remaining work-study resources as measured in both dollars and hours.  This information has been coded so that the values will grow increasingly red as the student's balance drops as a visual indicator.  Students with values that are solidly red are out of resources or have exceeded their resource allotment.  Any wage amount disbursed to students beyond their allotted work-study award is the responsibility of the employer and is not eligible for a wage match.</t>
  </si>
  <si>
    <t>To log employee hours:
1. Locate the name of the student you will be updating information for in row A.
2. Scroll to the right until you find the date for which you will be entering data.
3. Find the row labeled "Time IN" and input the time the student started the shift.
4. In the row below (labeled "Time OUT"), input the time the student ended the shift.
5. If the student worked two shifts in the same day, repeat the process in the next two rows below that used in step 4.
6. If you need to repeat the process for another student, return to step 1.</t>
  </si>
  <si>
    <t>5. Find the printed page containing the summary of information for all students at your site, read the attestations, verify the data, print your name, sign your name, and print the date.  
6. For each student employee, provide them with the sheet containing their information, ask them to review and verify the information, have them sign and date their page.
7. Collect the signed pages for transmission to the WS Team.</t>
  </si>
  <si>
    <r>
      <t xml:space="preserve">3. Confirm that the data displayed in rows B through K is accurate and that you have verified the hours reported for the time period in question on the "Work Log" tab.
      </t>
    </r>
    <r>
      <rPr>
        <b/>
        <u/>
        <sz val="11"/>
        <color rgb="FFFF0000"/>
        <rFont val="Calibri"/>
        <family val="2"/>
        <scheme val="minor"/>
      </rPr>
      <t>Please also validate this information against your internal payroll system confirm the listed amounts are the actual amounts paid during the invoicing period.</t>
    </r>
    <r>
      <rPr>
        <sz val="11"/>
        <color theme="1"/>
        <rFont val="Calibri"/>
        <family val="2"/>
        <scheme val="minor"/>
      </rPr>
      <t xml:space="preserve">
4. Print information for signatures.</t>
    </r>
  </si>
  <si>
    <t>*NOTE: Each page must be signed in ink.  Pages left unsigned, with typed signatures, signed in pencil, or signed with an electronic signature can not be accepted.</t>
  </si>
  <si>
    <t>1. Verify that the information on this page matches the values from the "Payroll Export" tab.
2. Print the Invoice.</t>
  </si>
  <si>
    <t>May(Summer)</t>
  </si>
  <si>
    <t>June(Summer)</t>
  </si>
  <si>
    <t>July(Summer)</t>
  </si>
  <si>
    <t>Summer</t>
  </si>
  <si>
    <t>August(Summer)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</si>
</sst>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h:mm;@"/>
    <numFmt numFmtId="165" formatCode="[$-409]h:mm\ AM/PM;@"/>
    <numFmt numFmtId="169" formatCode="m/d;@"/>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26"/>
      <color theme="1"/>
      <name val="Calibri"/>
      <family val="2"/>
      <scheme val="minor"/>
    </font>
    <font>
      <b/>
      <sz val="48"/>
      <color theme="1"/>
      <name val="Calibri"/>
      <family val="2"/>
      <scheme val="minor"/>
    </font>
    <font>
      <sz val="10"/>
      <color rgb="FF222222"/>
      <name val="Arial"/>
      <family val="2"/>
    </font>
    <font>
      <sz val="11"/>
      <color rgb="FFFF0000"/>
      <name val="Calibri"/>
      <family val="2"/>
      <scheme val="minor"/>
    </font>
    <font>
      <b/>
      <sz val="16"/>
      <color theme="1"/>
      <name val="Calibri"/>
      <family val="2"/>
      <scheme val="minor"/>
    </font>
    <font>
      <b/>
      <sz val="11"/>
      <color rgb="FFFF0000"/>
      <name val="Calibri"/>
      <family val="2"/>
      <scheme val="minor"/>
    </font>
    <font>
      <u/>
      <sz val="11"/>
      <color theme="4" tint="-0.249977111117893"/>
      <name val="Calibri"/>
      <family val="2"/>
      <scheme val="minor"/>
    </font>
    <font>
      <b/>
      <u/>
      <sz val="11"/>
      <color rgb="FFFF0000"/>
      <name val="Calibri"/>
      <family val="2"/>
      <scheme val="minor"/>
    </font>
    <font>
      <sz val="8"/>
      <name val="Calibri"/>
      <family val="2"/>
      <scheme val="minor"/>
    </font>
    <font>
      <sz val="12"/>
      <color theme="1"/>
      <name val="Calibri"/>
      <family val="2"/>
      <scheme val="minor"/>
    </font>
    <font>
      <sz val="14"/>
      <color theme="1"/>
      <name val="Calibri"/>
      <family val="2"/>
      <scheme val="minor"/>
    </font>
    <font>
      <i/>
      <sz val="14"/>
      <color theme="1"/>
      <name val="Calibri"/>
      <family val="2"/>
      <scheme val="minor"/>
    </font>
    <font>
      <i/>
      <sz val="12"/>
      <color theme="1"/>
      <name val="Calibri"/>
      <family val="2"/>
      <scheme val="minor"/>
    </font>
    <font>
      <b/>
      <i/>
      <sz val="12"/>
      <color theme="1"/>
      <name val="Calibri"/>
      <family val="2"/>
      <scheme val="minor"/>
    </font>
    <font>
      <i/>
      <sz val="11"/>
      <color theme="1"/>
      <name val="Calibri"/>
      <family val="2"/>
      <scheme val="minor"/>
    </font>
    <font>
      <i/>
      <sz val="26"/>
      <color theme="1"/>
      <name val="Calibri"/>
      <family val="2"/>
      <scheme val="minor"/>
    </font>
    <font>
      <i/>
      <sz val="16"/>
      <color theme="1"/>
      <name val="Calibri"/>
      <family val="2"/>
      <scheme val="minor"/>
    </font>
  </fonts>
  <fills count="19">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gray0625">
        <fgColor rgb="FFFFFF00"/>
        <bgColor theme="4" tint="0.79998168889431442"/>
      </patternFill>
    </fill>
    <fill>
      <patternFill patternType="gray0625">
        <fgColor rgb="FFFFFF00"/>
      </patternFill>
    </fill>
    <fill>
      <patternFill patternType="gray0625">
        <fgColor rgb="FFFFFF00"/>
        <bgColor theme="4" tint="0.39997558519241921"/>
      </patternFill>
    </fill>
    <fill>
      <patternFill patternType="solid">
        <fgColor rgb="FFFF000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theme="8" tint="-0.499984740745262"/>
      </left>
      <right style="thin">
        <color indexed="64"/>
      </right>
      <top style="medium">
        <color indexed="64"/>
      </top>
      <bottom style="medium">
        <color indexed="64"/>
      </bottom>
      <diagonal/>
    </border>
    <border>
      <left style="thin">
        <color indexed="64"/>
      </left>
      <right style="medium">
        <color theme="8" tint="-0.499984740745262"/>
      </right>
      <top/>
      <bottom style="thin">
        <color indexed="64"/>
      </bottom>
      <diagonal/>
    </border>
    <border>
      <left style="thin">
        <color indexed="64"/>
      </left>
      <right style="medium">
        <color theme="8" tint="-0.499984740745262"/>
      </right>
      <top style="thin">
        <color indexed="64"/>
      </top>
      <bottom style="thin">
        <color indexed="64"/>
      </bottom>
      <diagonal/>
    </border>
    <border>
      <left style="thin">
        <color indexed="64"/>
      </left>
      <right style="medium">
        <color theme="8" tint="-0.499984740745262"/>
      </right>
      <top style="thin">
        <color indexed="64"/>
      </top>
      <bottom style="double">
        <color indexed="64"/>
      </bottom>
      <diagonal/>
    </border>
    <border>
      <left style="medium">
        <color indexed="64"/>
      </left>
      <right style="thin">
        <color indexed="64"/>
      </right>
      <top/>
      <bottom style="medium">
        <color theme="8" tint="-0.499984740745262"/>
      </bottom>
      <diagonal/>
    </border>
    <border>
      <left style="medium">
        <color theme="8" tint="-0.499984740745262"/>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medium">
        <color theme="8" tint="-0.49998474074526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83">
    <xf numFmtId="0" fontId="0" fillId="0" borderId="0" xfId="0"/>
    <xf numFmtId="14" fontId="0" fillId="0" borderId="0" xfId="0" applyNumberFormat="1"/>
    <xf numFmtId="0" fontId="0" fillId="0" borderId="1" xfId="0" applyBorder="1"/>
    <xf numFmtId="0" fontId="0" fillId="0" borderId="3" xfId="0" applyBorder="1"/>
    <xf numFmtId="164" fontId="2" fillId="0" borderId="12" xfId="0" applyNumberFormat="1" applyFont="1" applyBorder="1"/>
    <xf numFmtId="164" fontId="2" fillId="2" borderId="12" xfId="0" applyNumberFormat="1" applyFont="1" applyFill="1" applyBorder="1"/>
    <xf numFmtId="0" fontId="0" fillId="0" borderId="0" xfId="0" applyFill="1"/>
    <xf numFmtId="0" fontId="0" fillId="0" borderId="0" xfId="0"/>
    <xf numFmtId="14" fontId="0" fillId="0" borderId="0" xfId="0" applyNumberFormat="1" applyFill="1"/>
    <xf numFmtId="0" fontId="0" fillId="0" borderId="1" xfId="0" applyBorder="1" applyAlignment="1">
      <alignment wrapText="1"/>
    </xf>
    <xf numFmtId="44" fontId="0" fillId="0" borderId="1" xfId="0" applyNumberFormat="1" applyBorder="1"/>
    <xf numFmtId="44" fontId="0" fillId="0" borderId="15" xfId="0" applyNumberFormat="1" applyBorder="1"/>
    <xf numFmtId="2" fontId="0" fillId="0" borderId="1" xfId="0" applyNumberFormat="1" applyBorder="1"/>
    <xf numFmtId="0" fontId="0" fillId="0" borderId="0" xfId="0" applyAlignment="1">
      <alignment horizontal="right"/>
    </xf>
    <xf numFmtId="0" fontId="0" fillId="0" borderId="0" xfId="0"/>
    <xf numFmtId="0" fontId="0" fillId="0" borderId="16" xfId="0" applyBorder="1" applyAlignment="1">
      <alignment wrapText="1"/>
    </xf>
    <xf numFmtId="2" fontId="0" fillId="0" borderId="18" xfId="0" applyNumberFormat="1" applyBorder="1"/>
    <xf numFmtId="0" fontId="0" fillId="0" borderId="17" xfId="0" applyBorder="1" applyAlignment="1">
      <alignment wrapText="1"/>
    </xf>
    <xf numFmtId="44" fontId="0" fillId="0" borderId="17" xfId="0" applyNumberFormat="1" applyBorder="1"/>
    <xf numFmtId="0" fontId="0" fillId="0" borderId="0" xfId="0"/>
    <xf numFmtId="0" fontId="0" fillId="0" borderId="0" xfId="0" quotePrefix="1" applyAlignment="1">
      <alignment horizontal="center"/>
    </xf>
    <xf numFmtId="14" fontId="0" fillId="0" borderId="0" xfId="0" applyNumberFormat="1" applyAlignment="1">
      <alignment horizontal="left"/>
    </xf>
    <xf numFmtId="14" fontId="0" fillId="0" borderId="0" xfId="0" applyNumberFormat="1" applyAlignment="1">
      <alignment horizontal="right"/>
    </xf>
    <xf numFmtId="44" fontId="0" fillId="0" borderId="0" xfId="0" applyNumberFormat="1" applyBorder="1" applyAlignment="1"/>
    <xf numFmtId="14" fontId="5" fillId="0" borderId="0" xfId="0" applyNumberFormat="1" applyFont="1"/>
    <xf numFmtId="0" fontId="0" fillId="5" borderId="22" xfId="0" applyFill="1" applyBorder="1" applyAlignment="1"/>
    <xf numFmtId="0" fontId="0" fillId="6" borderId="0" xfId="0" applyFill="1"/>
    <xf numFmtId="0" fontId="0" fillId="0" borderId="20" xfId="0" applyBorder="1"/>
    <xf numFmtId="0" fontId="0" fillId="5" borderId="1" xfId="0" applyFill="1" applyBorder="1"/>
    <xf numFmtId="0" fontId="0" fillId="5" borderId="21" xfId="0" applyFill="1" applyBorder="1"/>
    <xf numFmtId="0" fontId="0" fillId="5" borderId="29" xfId="0" applyFill="1" applyBorder="1"/>
    <xf numFmtId="44" fontId="0" fillId="0" borderId="24" xfId="0" applyNumberFormat="1" applyBorder="1" applyAlignment="1"/>
    <xf numFmtId="0" fontId="0" fillId="0" borderId="3" xfId="0" applyFill="1" applyBorder="1"/>
    <xf numFmtId="2" fontId="0" fillId="0" borderId="3" xfId="0" applyNumberFormat="1" applyBorder="1"/>
    <xf numFmtId="44" fontId="0" fillId="0" borderId="3" xfId="1" applyFont="1" applyBorder="1"/>
    <xf numFmtId="44" fontId="0" fillId="0" borderId="34" xfId="0" applyNumberFormat="1" applyBorder="1"/>
    <xf numFmtId="2" fontId="0" fillId="0" borderId="35" xfId="0" applyNumberFormat="1" applyBorder="1"/>
    <xf numFmtId="44" fontId="0" fillId="0" borderId="1" xfId="0" applyNumberFormat="1" applyBorder="1" applyAlignment="1"/>
    <xf numFmtId="44" fontId="0" fillId="0" borderId="2" xfId="0" applyNumberFormat="1" applyBorder="1" applyAlignment="1"/>
    <xf numFmtId="0" fontId="0" fillId="0" borderId="1" xfId="0" applyBorder="1" applyAlignment="1"/>
    <xf numFmtId="0" fontId="0" fillId="0" borderId="0" xfId="0" applyBorder="1" applyAlignment="1">
      <alignment horizontal="center"/>
    </xf>
    <xf numFmtId="44" fontId="0" fillId="7" borderId="1" xfId="1" applyFont="1" applyFill="1" applyBorder="1"/>
    <xf numFmtId="0" fontId="0" fillId="7" borderId="1" xfId="0" applyFill="1" applyBorder="1"/>
    <xf numFmtId="0" fontId="2" fillId="0" borderId="7" xfId="0" applyFont="1" applyBorder="1" applyAlignment="1">
      <alignment wrapText="1"/>
    </xf>
    <xf numFmtId="0" fontId="2" fillId="0" borderId="8" xfId="0" applyFont="1" applyBorder="1" applyAlignment="1">
      <alignment wrapText="1"/>
    </xf>
    <xf numFmtId="0" fontId="2" fillId="7" borderId="8" xfId="0" applyFont="1" applyFill="1" applyBorder="1" applyAlignment="1">
      <alignment wrapText="1"/>
    </xf>
    <xf numFmtId="0" fontId="2" fillId="0" borderId="8" xfId="0" applyFont="1" applyFill="1" applyBorder="1" applyAlignment="1">
      <alignment wrapText="1"/>
    </xf>
    <xf numFmtId="0" fontId="0" fillId="7" borderId="8" xfId="0" applyFill="1" applyBorder="1" applyAlignment="1">
      <alignment wrapText="1"/>
    </xf>
    <xf numFmtId="0" fontId="2" fillId="0" borderId="36" xfId="0" applyFont="1" applyFill="1" applyBorder="1" applyAlignment="1">
      <alignment wrapText="1"/>
    </xf>
    <xf numFmtId="44" fontId="0" fillId="0" borderId="10" xfId="0" applyNumberFormat="1" applyBorder="1"/>
    <xf numFmtId="44" fontId="0" fillId="7" borderId="37" xfId="1" applyFont="1" applyFill="1" applyBorder="1"/>
    <xf numFmtId="2" fontId="0" fillId="0" borderId="37" xfId="0" applyNumberFormat="1" applyBorder="1"/>
    <xf numFmtId="0" fontId="0" fillId="0" borderId="37" xfId="0" applyBorder="1"/>
    <xf numFmtId="0" fontId="0" fillId="7" borderId="37" xfId="0" applyFill="1" applyBorder="1"/>
    <xf numFmtId="44" fontId="0" fillId="0" borderId="37" xfId="0" applyNumberFormat="1" applyBorder="1"/>
    <xf numFmtId="0" fontId="0" fillId="0" borderId="0" xfId="0"/>
    <xf numFmtId="0" fontId="0" fillId="4" borderId="0" xfId="0" applyFill="1" applyProtection="1">
      <protection locked="0"/>
    </xf>
    <xf numFmtId="14" fontId="0" fillId="4" borderId="0" xfId="0" applyNumberFormat="1" applyFill="1" applyProtection="1">
      <protection locked="0"/>
    </xf>
    <xf numFmtId="44" fontId="0" fillId="0" borderId="15" xfId="0" applyNumberFormat="1" applyBorder="1"/>
    <xf numFmtId="44" fontId="0" fillId="0" borderId="15" xfId="0" applyNumberFormat="1" applyBorder="1"/>
    <xf numFmtId="0" fontId="0" fillId="0" borderId="0" xfId="0"/>
    <xf numFmtId="0" fontId="0" fillId="0" borderId="15" xfId="0" applyBorder="1"/>
    <xf numFmtId="165" fontId="0" fillId="11" borderId="3" xfId="0" applyNumberFormat="1" applyFill="1" applyBorder="1" applyProtection="1">
      <protection locked="0"/>
    </xf>
    <xf numFmtId="165" fontId="0" fillId="12" borderId="3" xfId="0" applyNumberFormat="1" applyFill="1" applyBorder="1" applyProtection="1">
      <protection locked="0"/>
    </xf>
    <xf numFmtId="165" fontId="0" fillId="11" borderId="1" xfId="0" applyNumberFormat="1" applyFill="1" applyBorder="1" applyProtection="1">
      <protection locked="0"/>
    </xf>
    <xf numFmtId="165" fontId="0" fillId="12" borderId="1" xfId="0" applyNumberFormat="1" applyFill="1" applyBorder="1" applyProtection="1">
      <protection locked="0"/>
    </xf>
    <xf numFmtId="165" fontId="0" fillId="11" borderId="2" xfId="0" applyNumberFormat="1" applyFill="1" applyBorder="1" applyProtection="1">
      <protection locked="0"/>
    </xf>
    <xf numFmtId="165" fontId="0" fillId="12" borderId="2" xfId="0" applyNumberFormat="1" applyFill="1" applyBorder="1" applyProtection="1">
      <protection locked="0"/>
    </xf>
    <xf numFmtId="0" fontId="0" fillId="8" borderId="9" xfId="0" applyFill="1" applyBorder="1" applyProtection="1">
      <protection locked="0"/>
    </xf>
    <xf numFmtId="44" fontId="0" fillId="8" borderId="1" xfId="1" applyFont="1" applyFill="1" applyBorder="1" applyProtection="1">
      <protection locked="0"/>
    </xf>
    <xf numFmtId="0" fontId="0" fillId="8" borderId="11" xfId="0" applyFill="1" applyBorder="1" applyProtection="1">
      <protection locked="0"/>
    </xf>
    <xf numFmtId="44" fontId="0" fillId="8" borderId="37" xfId="1" applyFont="1" applyFill="1" applyBorder="1" applyProtection="1">
      <protection locked="0"/>
    </xf>
    <xf numFmtId="0" fontId="0" fillId="8" borderId="0" xfId="0" applyFill="1" applyAlignment="1" applyProtection="1">
      <alignment horizontal="center" vertical="center"/>
      <protection locked="0"/>
    </xf>
    <xf numFmtId="0" fontId="0" fillId="8" borderId="0" xfId="0" applyFill="1" applyProtection="1">
      <protection locked="0"/>
    </xf>
    <xf numFmtId="165" fontId="0" fillId="10" borderId="41" xfId="0" applyNumberFormat="1" applyFill="1" applyBorder="1" applyProtection="1">
      <protection locked="0"/>
    </xf>
    <xf numFmtId="44" fontId="0" fillId="0" borderId="1" xfId="1" applyFont="1" applyFill="1" applyBorder="1"/>
    <xf numFmtId="44" fontId="0" fillId="0" borderId="37" xfId="1" applyFont="1" applyFill="1" applyBorder="1"/>
    <xf numFmtId="44" fontId="0" fillId="0" borderId="15" xfId="0" applyNumberFormat="1" applyBorder="1" applyAlignment="1">
      <alignment vertical="center"/>
    </xf>
    <xf numFmtId="44" fontId="0" fillId="0" borderId="33" xfId="0" applyNumberFormat="1" applyBorder="1" applyAlignment="1">
      <alignment vertical="center"/>
    </xf>
    <xf numFmtId="44" fontId="0" fillId="0" borderId="40" xfId="1" applyFont="1" applyBorder="1" applyAlignment="1">
      <alignment vertical="center"/>
    </xf>
    <xf numFmtId="44" fontId="0" fillId="0" borderId="2" xfId="0" applyNumberFormat="1" applyBorder="1"/>
    <xf numFmtId="44" fontId="0" fillId="0" borderId="15" xfId="0" applyNumberFormat="1" applyBorder="1" applyAlignment="1"/>
    <xf numFmtId="44" fontId="0" fillId="0" borderId="33" xfId="0" applyNumberFormat="1" applyBorder="1" applyAlignment="1"/>
    <xf numFmtId="44" fontId="0" fillId="0" borderId="40" xfId="1" applyFont="1" applyBorder="1" applyAlignment="1"/>
    <xf numFmtId="44" fontId="0" fillId="0" borderId="0" xfId="0" applyNumberFormat="1"/>
    <xf numFmtId="0" fontId="0" fillId="0" borderId="33" xfId="0" applyBorder="1"/>
    <xf numFmtId="2" fontId="0" fillId="0" borderId="16" xfId="0" applyNumberFormat="1" applyBorder="1"/>
    <xf numFmtId="2" fontId="0" fillId="0" borderId="39" xfId="0" applyNumberFormat="1" applyBorder="1"/>
    <xf numFmtId="2" fontId="0" fillId="0" borderId="28" xfId="0" applyNumberFormat="1" applyBorder="1"/>
    <xf numFmtId="0" fontId="0" fillId="0" borderId="0" xfId="0" applyBorder="1"/>
    <xf numFmtId="44" fontId="0" fillId="0" borderId="0" xfId="0" applyNumberFormat="1" applyBorder="1"/>
    <xf numFmtId="0" fontId="0" fillId="0" borderId="0" xfId="0" applyFill="1" applyBorder="1"/>
    <xf numFmtId="0" fontId="0" fillId="0" borderId="1" xfId="0" applyFill="1" applyBorder="1"/>
    <xf numFmtId="9" fontId="0" fillId="0" borderId="1" xfId="2" applyFont="1" applyBorder="1"/>
    <xf numFmtId="9" fontId="0" fillId="0" borderId="2" xfId="2" applyFont="1" applyBorder="1"/>
    <xf numFmtId="0" fontId="0" fillId="0" borderId="0" xfId="0" applyFill="1" applyBorder="1" applyAlignment="1"/>
    <xf numFmtId="0" fontId="0" fillId="0" borderId="0" xfId="0" applyFill="1" applyBorder="1" applyAlignment="1">
      <alignment horizontal="center"/>
    </xf>
    <xf numFmtId="0" fontId="0" fillId="0" borderId="28" xfId="0" applyBorder="1" applyAlignment="1">
      <alignment wrapText="1"/>
    </xf>
    <xf numFmtId="0" fontId="0" fillId="0" borderId="27" xfId="0" applyBorder="1" applyAlignment="1">
      <alignment wrapText="1"/>
    </xf>
    <xf numFmtId="0" fontId="0" fillId="0" borderId="44" xfId="0" applyBorder="1" applyAlignment="1">
      <alignment wrapText="1"/>
    </xf>
    <xf numFmtId="0" fontId="0" fillId="0" borderId="3" xfId="0" applyBorder="1" applyAlignment="1">
      <alignment wrapText="1"/>
    </xf>
    <xf numFmtId="0" fontId="0" fillId="0" borderId="41" xfId="0" applyFill="1" applyBorder="1"/>
    <xf numFmtId="0" fontId="0" fillId="0" borderId="42" xfId="0" applyFill="1" applyBorder="1" applyAlignment="1"/>
    <xf numFmtId="44" fontId="0" fillId="0" borderId="31" xfId="0" applyNumberFormat="1" applyFill="1" applyBorder="1"/>
    <xf numFmtId="0" fontId="0" fillId="0" borderId="31" xfId="0" applyFill="1" applyBorder="1" applyAlignment="1">
      <alignment horizontal="center"/>
    </xf>
    <xf numFmtId="0" fontId="0" fillId="0" borderId="41" xfId="0" applyBorder="1"/>
    <xf numFmtId="44" fontId="0" fillId="0" borderId="42" xfId="0" applyNumberFormat="1" applyBorder="1" applyAlignment="1"/>
    <xf numFmtId="0" fontId="0" fillId="0" borderId="30" xfId="0" applyFill="1" applyBorder="1"/>
    <xf numFmtId="44" fontId="0" fillId="0" borderId="32" xfId="0" applyNumberFormat="1" applyFill="1" applyBorder="1" applyAlignment="1"/>
    <xf numFmtId="44" fontId="0" fillId="13" borderId="0" xfId="0" applyNumberFormat="1" applyFill="1"/>
    <xf numFmtId="14" fontId="0" fillId="0" borderId="1" xfId="0" applyNumberFormat="1" applyBorder="1"/>
    <xf numFmtId="0" fontId="0" fillId="0" borderId="1" xfId="0" quotePrefix="1" applyBorder="1"/>
    <xf numFmtId="9" fontId="0" fillId="0" borderId="1" xfId="0" applyNumberFormat="1" applyBorder="1"/>
    <xf numFmtId="0" fontId="2" fillId="0" borderId="3" xfId="0" applyFont="1" applyFill="1" applyBorder="1"/>
    <xf numFmtId="2" fontId="2" fillId="0" borderId="28" xfId="0" applyNumberFormat="1" applyFont="1" applyBorder="1"/>
    <xf numFmtId="44" fontId="2" fillId="0" borderId="40" xfId="1" applyFont="1" applyBorder="1" applyAlignment="1">
      <alignment vertical="center"/>
    </xf>
    <xf numFmtId="44" fontId="2" fillId="0" borderId="3" xfId="1" applyFont="1" applyBorder="1"/>
    <xf numFmtId="2" fontId="2" fillId="0" borderId="3" xfId="0" applyNumberFormat="1" applyFont="1" applyBorder="1"/>
    <xf numFmtId="44" fontId="2" fillId="0" borderId="40" xfId="1" applyFont="1" applyBorder="1" applyAlignment="1"/>
    <xf numFmtId="0" fontId="0" fillId="8" borderId="21" xfId="0" applyFill="1" applyBorder="1" applyAlignment="1" applyProtection="1">
      <protection locked="0"/>
    </xf>
    <xf numFmtId="0" fontId="0" fillId="8" borderId="22" xfId="0" applyFill="1" applyBorder="1" applyAlignment="1" applyProtection="1">
      <protection locked="0"/>
    </xf>
    <xf numFmtId="0" fontId="0" fillId="4" borderId="41" xfId="0" applyFill="1" applyBorder="1" applyAlignment="1" applyProtection="1">
      <protection locked="0"/>
    </xf>
    <xf numFmtId="0" fontId="0" fillId="4" borderId="42" xfId="0" applyFill="1" applyBorder="1" applyAlignment="1" applyProtection="1">
      <protection locked="0"/>
    </xf>
    <xf numFmtId="0" fontId="2" fillId="0" borderId="43" xfId="0" applyFont="1" applyBorder="1" applyAlignment="1">
      <alignment wrapText="1"/>
    </xf>
    <xf numFmtId="0" fontId="0" fillId="8" borderId="16" xfId="0" applyFill="1" applyBorder="1" applyProtection="1">
      <protection locked="0"/>
    </xf>
    <xf numFmtId="0" fontId="0" fillId="8" borderId="45" xfId="0" applyFill="1" applyBorder="1" applyProtection="1">
      <protection locked="0"/>
    </xf>
    <xf numFmtId="0" fontId="0" fillId="0" borderId="0" xfId="0" applyAlignment="1">
      <alignment textRotation="90"/>
    </xf>
    <xf numFmtId="0" fontId="0" fillId="0" borderId="22" xfId="0" applyBorder="1" applyAlignment="1">
      <alignment wrapText="1"/>
    </xf>
    <xf numFmtId="0" fontId="0" fillId="0" borderId="0" xfId="0" applyBorder="1" applyAlignment="1">
      <alignment vertical="center"/>
    </xf>
    <xf numFmtId="0" fontId="0" fillId="0" borderId="24" xfId="0" applyBorder="1" applyAlignment="1">
      <alignment wrapText="1"/>
    </xf>
    <xf numFmtId="0" fontId="0" fillId="0" borderId="42" xfId="0" applyBorder="1" applyAlignment="1">
      <alignment wrapText="1"/>
    </xf>
    <xf numFmtId="0" fontId="0" fillId="0" borderId="0" xfId="0" applyBorder="1" applyAlignment="1">
      <alignment horizontal="center" vertical="center" textRotation="90"/>
    </xf>
    <xf numFmtId="0" fontId="0" fillId="0" borderId="0" xfId="0" applyBorder="1" applyAlignment="1">
      <alignment wrapText="1"/>
    </xf>
    <xf numFmtId="165" fontId="0" fillId="11" borderId="48" xfId="0" applyNumberFormat="1" applyFill="1" applyBorder="1" applyAlignment="1" applyProtection="1">
      <alignment horizontal="center" vertical="center"/>
      <protection locked="0"/>
    </xf>
    <xf numFmtId="0" fontId="0" fillId="0" borderId="48" xfId="0" applyBorder="1" applyAlignment="1">
      <alignment horizontal="left" vertical="top" wrapText="1"/>
    </xf>
    <xf numFmtId="0" fontId="0" fillId="0" borderId="8" xfId="0" applyFill="1" applyBorder="1" applyAlignment="1">
      <alignment wrapText="1"/>
    </xf>
    <xf numFmtId="0" fontId="0" fillId="0" borderId="37" xfId="0" applyFill="1" applyBorder="1"/>
    <xf numFmtId="0" fontId="6" fillId="7" borderId="0" xfId="0" applyFont="1" applyFill="1"/>
    <xf numFmtId="0" fontId="8" fillId="7" borderId="0" xfId="0" applyFont="1" applyFill="1"/>
    <xf numFmtId="0" fontId="0" fillId="7" borderId="0" xfId="0" applyFill="1"/>
    <xf numFmtId="165" fontId="0" fillId="10" borderId="46" xfId="0" applyNumberFormat="1" applyFill="1" applyBorder="1" applyAlignment="1" applyProtection="1">
      <alignment horizontal="center" vertical="center" textRotation="90" wrapText="1"/>
      <protection locked="0"/>
    </xf>
    <xf numFmtId="0" fontId="0" fillId="14" borderId="23" xfId="0" applyFill="1" applyBorder="1" applyAlignment="1" applyProtection="1">
      <protection locked="0"/>
    </xf>
    <xf numFmtId="0" fontId="0" fillId="14" borderId="24" xfId="0" applyFill="1" applyBorder="1" applyAlignment="1" applyProtection="1">
      <protection locked="0"/>
    </xf>
    <xf numFmtId="0" fontId="0" fillId="8" borderId="1" xfId="0" applyFill="1" applyBorder="1" applyAlignment="1">
      <alignment vertical="center"/>
    </xf>
    <xf numFmtId="0" fontId="0" fillId="8" borderId="8" xfId="0" applyFill="1" applyBorder="1" applyAlignment="1">
      <alignment vertical="center"/>
    </xf>
    <xf numFmtId="0" fontId="0" fillId="0" borderId="36" xfId="0" applyBorder="1" applyAlignment="1">
      <alignment wrapText="1"/>
    </xf>
    <xf numFmtId="0" fontId="0" fillId="0" borderId="10" xfId="0" applyBorder="1"/>
    <xf numFmtId="0" fontId="0" fillId="8" borderId="37" xfId="0" applyFill="1" applyBorder="1" applyAlignment="1">
      <alignment vertical="center"/>
    </xf>
    <xf numFmtId="0" fontId="0" fillId="0" borderId="38" xfId="0" applyBorder="1" applyAlignment="1">
      <alignment wrapText="1"/>
    </xf>
    <xf numFmtId="0" fontId="0" fillId="4" borderId="8" xfId="0" applyFill="1" applyBorder="1"/>
    <xf numFmtId="0" fontId="0" fillId="0" borderId="50" xfId="0" applyBorder="1" applyAlignment="1">
      <alignment wrapText="1"/>
    </xf>
    <xf numFmtId="0" fontId="0" fillId="0" borderId="51" xfId="0" applyBorder="1" applyAlignment="1">
      <alignment wrapText="1"/>
    </xf>
    <xf numFmtId="0" fontId="0" fillId="0" borderId="14"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6" xfId="0" applyBorder="1" applyAlignment="1">
      <alignment wrapText="1"/>
    </xf>
    <xf numFmtId="0" fontId="0" fillId="4" borderId="1" xfId="0" applyFill="1" applyBorder="1" applyAlignment="1">
      <alignment horizontal="center" vertical="center"/>
    </xf>
    <xf numFmtId="0" fontId="0" fillId="4" borderId="37" xfId="0" applyFill="1" applyBorder="1" applyAlignment="1">
      <alignment horizontal="center" vertical="center"/>
    </xf>
    <xf numFmtId="0" fontId="7" fillId="0" borderId="4" xfId="0" applyFont="1" applyBorder="1" applyAlignment="1">
      <alignment horizontal="center" vertical="center"/>
    </xf>
    <xf numFmtId="0" fontId="7" fillId="0" borderId="0" xfId="0" applyFont="1"/>
    <xf numFmtId="14" fontId="7" fillId="0" borderId="0" xfId="0" applyNumberFormat="1" applyFont="1"/>
    <xf numFmtId="0" fontId="13" fillId="0" borderId="1" xfId="0" applyFont="1" applyBorder="1"/>
    <xf numFmtId="0" fontId="13" fillId="0" borderId="0" xfId="0" applyFont="1"/>
    <xf numFmtId="14" fontId="13" fillId="0" borderId="0" xfId="0" applyNumberFormat="1" applyFont="1"/>
    <xf numFmtId="2" fontId="13" fillId="0" borderId="1" xfId="0" applyNumberFormat="1" applyFont="1" applyBorder="1"/>
    <xf numFmtId="2" fontId="13" fillId="0" borderId="0" xfId="0" applyNumberFormat="1" applyFont="1"/>
    <xf numFmtId="0" fontId="0" fillId="15" borderId="0" xfId="0" applyFill="1"/>
    <xf numFmtId="14" fontId="0" fillId="15" borderId="0" xfId="0" applyNumberFormat="1" applyFill="1"/>
    <xf numFmtId="0" fontId="7" fillId="0" borderId="56" xfId="0" applyFont="1" applyBorder="1" applyAlignment="1">
      <alignment horizontal="center" vertical="center"/>
    </xf>
    <xf numFmtId="0" fontId="0" fillId="0" borderId="27" xfId="0" applyFont="1" applyBorder="1" applyAlignment="1">
      <alignment horizontal="right"/>
    </xf>
    <xf numFmtId="0" fontId="0" fillId="0" borderId="15" xfId="0" applyFont="1" applyBorder="1" applyAlignment="1">
      <alignment horizontal="right"/>
    </xf>
    <xf numFmtId="0" fontId="0" fillId="0" borderId="33" xfId="0" applyFont="1" applyBorder="1" applyAlignment="1">
      <alignment horizontal="right"/>
    </xf>
    <xf numFmtId="0" fontId="0" fillId="0" borderId="57" xfId="0" applyFont="1" applyBorder="1" applyAlignment="1">
      <alignment horizontal="right"/>
    </xf>
    <xf numFmtId="0" fontId="0" fillId="0" borderId="58" xfId="0" applyFont="1" applyBorder="1" applyAlignment="1">
      <alignment horizontal="right"/>
    </xf>
    <xf numFmtId="14" fontId="7" fillId="0" borderId="59" xfId="0" applyNumberFormat="1" applyFont="1" applyFill="1" applyBorder="1" applyAlignment="1">
      <alignment textRotation="90"/>
    </xf>
    <xf numFmtId="165" fontId="0" fillId="10" borderId="13" xfId="0" applyNumberFormat="1" applyFill="1" applyBorder="1" applyProtection="1">
      <protection locked="0"/>
    </xf>
    <xf numFmtId="165" fontId="0" fillId="10" borderId="9" xfId="0" applyNumberFormat="1" applyFill="1" applyBorder="1" applyProtection="1">
      <protection locked="0"/>
    </xf>
    <xf numFmtId="165" fontId="0" fillId="10" borderId="60" xfId="0" applyNumberFormat="1" applyFill="1" applyBorder="1" applyProtection="1">
      <protection locked="0"/>
    </xf>
    <xf numFmtId="164" fontId="2" fillId="3" borderId="61" xfId="0" applyNumberFormat="1" applyFont="1" applyFill="1" applyBorder="1"/>
    <xf numFmtId="17" fontId="3" fillId="9" borderId="19" xfId="0" applyNumberFormat="1" applyFont="1" applyFill="1" applyBorder="1" applyAlignment="1">
      <alignment horizontal="center"/>
    </xf>
    <xf numFmtId="0" fontId="0" fillId="14" borderId="46" xfId="0" applyFill="1" applyBorder="1" applyAlignment="1">
      <alignment horizontal="center"/>
    </xf>
    <xf numFmtId="0" fontId="0" fillId="14" borderId="47" xfId="0" applyFill="1" applyBorder="1" applyAlignment="1">
      <alignment horizontal="center"/>
    </xf>
    <xf numFmtId="0" fontId="4" fillId="0" borderId="21" xfId="0" applyFont="1" applyBorder="1" applyAlignment="1">
      <alignment horizontal="center" vertical="center"/>
    </xf>
    <xf numFmtId="0" fontId="4" fillId="0" borderId="29" xfId="0" applyFont="1" applyBorder="1" applyAlignment="1">
      <alignment horizontal="center" vertical="center"/>
    </xf>
    <xf numFmtId="0" fontId="4" fillId="0" borderId="22" xfId="0" applyFont="1" applyBorder="1" applyAlignment="1">
      <alignment horizontal="center" vertical="center"/>
    </xf>
    <xf numFmtId="0" fontId="0" fillId="0" borderId="46" xfId="0" applyBorder="1" applyAlignment="1">
      <alignment horizontal="center"/>
    </xf>
    <xf numFmtId="0" fontId="0" fillId="0" borderId="48" xfId="0" applyBorder="1" applyAlignment="1">
      <alignment horizontal="center"/>
    </xf>
    <xf numFmtId="0" fontId="0" fillId="4" borderId="21" xfId="0" applyFill="1" applyBorder="1" applyAlignment="1">
      <alignment horizontal="center" vertical="center" textRotation="90"/>
    </xf>
    <xf numFmtId="0" fontId="0" fillId="4" borderId="41" xfId="0" applyFill="1" applyBorder="1" applyAlignment="1">
      <alignment horizontal="center" vertical="center" textRotation="90"/>
    </xf>
    <xf numFmtId="0" fontId="0" fillId="4" borderId="23" xfId="0" applyFill="1" applyBorder="1" applyAlignment="1">
      <alignment horizontal="center" vertical="center" textRotation="90"/>
    </xf>
    <xf numFmtId="0" fontId="0" fillId="4" borderId="1" xfId="0" applyFill="1" applyBorder="1" applyAlignment="1">
      <alignment horizontal="center" vertical="center"/>
    </xf>
    <xf numFmtId="165" fontId="0" fillId="10" borderId="21" xfId="0" applyNumberFormat="1" applyFill="1" applyBorder="1" applyAlignment="1" applyProtection="1">
      <alignment horizontal="center" vertical="center" textRotation="90"/>
      <protection locked="0"/>
    </xf>
    <xf numFmtId="165" fontId="0" fillId="10" borderId="41" xfId="0" applyNumberFormat="1" applyFill="1" applyBorder="1" applyAlignment="1" applyProtection="1">
      <alignment horizontal="center" vertical="center" textRotation="90"/>
      <protection locked="0"/>
    </xf>
    <xf numFmtId="165" fontId="0" fillId="10" borderId="23" xfId="0" applyNumberFormat="1" applyFill="1" applyBorder="1" applyAlignment="1" applyProtection="1">
      <alignment horizontal="center" vertical="center" textRotation="90"/>
      <protection locked="0"/>
    </xf>
    <xf numFmtId="165" fontId="0" fillId="11" borderId="22" xfId="0" applyNumberFormat="1" applyFill="1" applyBorder="1" applyAlignment="1" applyProtection="1">
      <alignment horizontal="center" vertical="center"/>
      <protection locked="0"/>
    </xf>
    <xf numFmtId="165" fontId="0" fillId="11" borderId="42" xfId="0" applyNumberFormat="1" applyFill="1" applyBorder="1" applyAlignment="1" applyProtection="1">
      <alignment horizontal="center" vertical="center"/>
      <protection locked="0"/>
    </xf>
    <xf numFmtId="165" fontId="0" fillId="11" borderId="24" xfId="0" applyNumberFormat="1" applyFill="1" applyBorder="1" applyAlignment="1" applyProtection="1">
      <alignment horizontal="center" vertical="center"/>
      <protection locked="0"/>
    </xf>
    <xf numFmtId="0" fontId="0" fillId="8" borderId="7" xfId="0" applyFill="1" applyBorder="1" applyAlignment="1">
      <alignment horizontal="center" vertical="center" textRotation="90"/>
    </xf>
    <xf numFmtId="0" fontId="0" fillId="8" borderId="9" xfId="0" applyFill="1" applyBorder="1" applyAlignment="1">
      <alignment horizontal="center" vertical="center" textRotation="90"/>
    </xf>
    <xf numFmtId="0" fontId="0" fillId="8" borderId="11" xfId="0" applyFill="1" applyBorder="1" applyAlignment="1">
      <alignment horizontal="center" vertical="center" textRotation="90"/>
    </xf>
    <xf numFmtId="0" fontId="0" fillId="0" borderId="54" xfId="0" applyBorder="1" applyAlignment="1">
      <alignment horizontal="center" vertical="center" wrapText="1"/>
    </xf>
    <xf numFmtId="0" fontId="0" fillId="0" borderId="49" xfId="0" applyBorder="1" applyAlignment="1">
      <alignment horizontal="center" vertical="center" wrapText="1"/>
    </xf>
    <xf numFmtId="0" fontId="0" fillId="0" borderId="49" xfId="0" applyFill="1" applyBorder="1" applyAlignment="1">
      <alignment horizontal="center" vertical="center"/>
    </xf>
    <xf numFmtId="0" fontId="0" fillId="0" borderId="55" xfId="0" applyFill="1" applyBorder="1" applyAlignment="1">
      <alignment horizontal="center" vertical="center"/>
    </xf>
    <xf numFmtId="17" fontId="3" fillId="9" borderId="47" xfId="0" applyNumberFormat="1" applyFont="1" applyFill="1" applyBorder="1" applyAlignment="1">
      <alignment horizontal="center"/>
    </xf>
    <xf numFmtId="0" fontId="3" fillId="9" borderId="47" xfId="0" applyFont="1" applyFill="1" applyBorder="1" applyAlignment="1">
      <alignment horizontal="center"/>
    </xf>
    <xf numFmtId="0" fontId="3" fillId="9" borderId="48" xfId="0" applyFont="1" applyFill="1" applyBorder="1" applyAlignment="1">
      <alignment horizontal="center"/>
    </xf>
    <xf numFmtId="0" fontId="12" fillId="0" borderId="7" xfId="0" applyFont="1" applyBorder="1" applyAlignment="1">
      <alignment horizontal="center" textRotation="90" wrapText="1"/>
    </xf>
    <xf numFmtId="0" fontId="12" fillId="0" borderId="9" xfId="0" applyFont="1" applyBorder="1" applyAlignment="1">
      <alignment horizontal="center" textRotation="90" wrapText="1"/>
    </xf>
    <xf numFmtId="0" fontId="12" fillId="0" borderId="11" xfId="0" applyFont="1" applyBorder="1" applyAlignment="1">
      <alignment horizontal="center" textRotation="90" wrapText="1"/>
    </xf>
    <xf numFmtId="0" fontId="12" fillId="0" borderId="13" xfId="0" applyFont="1" applyBorder="1" applyAlignment="1">
      <alignment horizontal="center" textRotation="90" wrapText="1"/>
    </xf>
    <xf numFmtId="0" fontId="13" fillId="0" borderId="15" xfId="0" applyFont="1" applyBorder="1"/>
    <xf numFmtId="0" fontId="13" fillId="0" borderId="16" xfId="0" applyFont="1" applyBorder="1"/>
    <xf numFmtId="0" fontId="0" fillId="0" borderId="1" xfId="0" applyFill="1" applyBorder="1" applyAlignment="1">
      <alignment horizontal="center"/>
    </xf>
    <xf numFmtId="0" fontId="7" fillId="0" borderId="0" xfId="0" applyFont="1" applyAlignment="1">
      <alignment horizontal="center"/>
    </xf>
    <xf numFmtId="0" fontId="0" fillId="0" borderId="0" xfId="0" applyAlignment="1">
      <alignment horizontal="center"/>
    </xf>
    <xf numFmtId="0" fontId="7" fillId="0" borderId="0" xfId="0" applyFont="1" applyAlignment="1" applyProtection="1">
      <alignment horizontal="left"/>
      <protection locked="0"/>
    </xf>
    <xf numFmtId="0" fontId="0" fillId="9" borderId="1" xfId="0" applyFill="1" applyBorder="1" applyAlignment="1" applyProtection="1">
      <alignment horizontal="left"/>
      <protection locked="0"/>
    </xf>
    <xf numFmtId="0" fontId="0" fillId="9" borderId="1" xfId="0" applyFill="1" applyBorder="1" applyAlignment="1" applyProtection="1">
      <alignment horizontal="center"/>
      <protection locked="0"/>
    </xf>
    <xf numFmtId="0" fontId="0" fillId="0" borderId="0" xfId="0"/>
    <xf numFmtId="0" fontId="0" fillId="0" borderId="1" xfId="0" applyBorder="1" applyAlignment="1">
      <alignment horizontal="left"/>
    </xf>
    <xf numFmtId="0" fontId="0" fillId="9" borderId="1" xfId="0" applyFill="1" applyBorder="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44" fontId="0" fillId="0" borderId="15" xfId="0" applyNumberFormat="1" applyBorder="1" applyAlignment="1">
      <alignment horizontal="center" vertical="center"/>
    </xf>
    <xf numFmtId="44" fontId="0" fillId="0" borderId="16" xfId="0" applyNumberFormat="1" applyBorder="1" applyAlignment="1">
      <alignment horizontal="center" vertical="center"/>
    </xf>
    <xf numFmtId="44" fontId="0" fillId="0" borderId="15" xfId="0" applyNumberFormat="1" applyBorder="1"/>
    <xf numFmtId="44" fontId="0" fillId="0" borderId="16" xfId="0" applyNumberFormat="1" applyBorder="1"/>
    <xf numFmtId="0" fontId="0" fillId="0" borderId="15" xfId="0" applyBorder="1"/>
    <xf numFmtId="0" fontId="0" fillId="0" borderId="16" xfId="0" applyBorder="1"/>
    <xf numFmtId="0" fontId="0" fillId="0" borderId="23" xfId="0" applyBorder="1" applyAlignment="1">
      <alignment horizontal="center"/>
    </xf>
    <xf numFmtId="0" fontId="0" fillId="0" borderId="19" xfId="0" applyBorder="1" applyAlignment="1">
      <alignment horizontal="center"/>
    </xf>
    <xf numFmtId="0" fontId="0" fillId="5" borderId="29" xfId="0" applyFill="1" applyBorder="1" applyAlignment="1">
      <alignment horizontal="center"/>
    </xf>
    <xf numFmtId="0" fontId="0" fillId="0" borderId="0" xfId="0" applyBorder="1" applyAlignment="1">
      <alignment horizontal="center"/>
    </xf>
    <xf numFmtId="0" fontId="0" fillId="5" borderId="15" xfId="0" applyFill="1" applyBorder="1" applyAlignment="1"/>
    <xf numFmtId="0" fontId="0" fillId="5" borderId="16" xfId="0" applyFill="1" applyBorder="1" applyAlignment="1"/>
    <xf numFmtId="0" fontId="0" fillId="0" borderId="25" xfId="0" applyBorder="1" applyAlignment="1" applyProtection="1">
      <protection locked="0"/>
    </xf>
    <xf numFmtId="0" fontId="0" fillId="0" borderId="26" xfId="0" applyBorder="1" applyAlignment="1" applyProtection="1">
      <protection locked="0"/>
    </xf>
    <xf numFmtId="0" fontId="0" fillId="8" borderId="25" xfId="0" applyFill="1" applyBorder="1" applyAlignment="1" applyProtection="1">
      <protection locked="0"/>
    </xf>
    <xf numFmtId="0" fontId="0" fillId="8" borderId="26" xfId="0" applyFill="1" applyBorder="1" applyAlignment="1" applyProtection="1">
      <protection locked="0"/>
    </xf>
    <xf numFmtId="0" fontId="0" fillId="8" borderId="27" xfId="0" applyFill="1" applyBorder="1" applyAlignment="1" applyProtection="1">
      <protection locked="0"/>
    </xf>
    <xf numFmtId="0" fontId="0" fillId="8" borderId="28" xfId="0" applyFill="1" applyBorder="1" applyAlignment="1" applyProtection="1">
      <protection locked="0"/>
    </xf>
    <xf numFmtId="0" fontId="4" fillId="0" borderId="0" xfId="0" applyFont="1" applyAlignment="1">
      <alignment vertical="center"/>
    </xf>
    <xf numFmtId="0" fontId="0" fillId="0" borderId="0" xfId="0" applyAlignment="1">
      <alignment horizontal="left"/>
    </xf>
    <xf numFmtId="14" fontId="0" fillId="0" borderId="0" xfId="0" applyNumberFormat="1" applyAlignment="1">
      <alignment horizontal="left"/>
    </xf>
    <xf numFmtId="169" fontId="16" fillId="17" borderId="1" xfId="0" applyNumberFormat="1" applyFont="1" applyFill="1" applyBorder="1" applyAlignment="1">
      <alignment horizontal="right"/>
    </xf>
    <xf numFmtId="0" fontId="0" fillId="15" borderId="25" xfId="0" applyFill="1" applyBorder="1"/>
    <xf numFmtId="0" fontId="0" fillId="0" borderId="25" xfId="0" applyBorder="1"/>
    <xf numFmtId="0" fontId="17" fillId="15" borderId="0" xfId="0" applyFont="1" applyFill="1"/>
    <xf numFmtId="2" fontId="14" fillId="0" borderId="1" xfId="0" applyNumberFormat="1" applyFont="1" applyBorder="1"/>
    <xf numFmtId="2" fontId="14" fillId="0" borderId="15" xfId="0" applyNumberFormat="1" applyFont="1" applyBorder="1"/>
    <xf numFmtId="0" fontId="17" fillId="0" borderId="0" xfId="0" applyFont="1"/>
    <xf numFmtId="17" fontId="18" fillId="16" borderId="19" xfId="0" applyNumberFormat="1" applyFont="1" applyFill="1" applyBorder="1" applyAlignment="1">
      <alignment horizontal="center"/>
    </xf>
    <xf numFmtId="165" fontId="17" fillId="12" borderId="3" xfId="0" applyNumberFormat="1" applyFont="1" applyFill="1" applyBorder="1" applyProtection="1">
      <protection locked="0"/>
    </xf>
    <xf numFmtId="165" fontId="17" fillId="10" borderId="13" xfId="0" applyNumberFormat="1" applyFont="1" applyFill="1" applyBorder="1" applyProtection="1">
      <protection locked="0"/>
    </xf>
    <xf numFmtId="165" fontId="17" fillId="11" borderId="64" xfId="0" applyNumberFormat="1" applyFont="1" applyFill="1" applyBorder="1" applyProtection="1">
      <protection locked="0"/>
    </xf>
    <xf numFmtId="165" fontId="17" fillId="11" borderId="63" xfId="0" applyNumberFormat="1" applyFont="1" applyFill="1" applyBorder="1" applyProtection="1">
      <protection locked="0"/>
    </xf>
    <xf numFmtId="165" fontId="17" fillId="10" borderId="68" xfId="0" applyNumberFormat="1" applyFont="1" applyFill="1" applyBorder="1" applyProtection="1">
      <protection locked="0"/>
    </xf>
    <xf numFmtId="165" fontId="17" fillId="12" borderId="1" xfId="0" applyNumberFormat="1" applyFont="1" applyFill="1" applyBorder="1" applyProtection="1">
      <protection locked="0"/>
    </xf>
    <xf numFmtId="165" fontId="17" fillId="10" borderId="9" xfId="0" applyNumberFormat="1" applyFont="1" applyFill="1" applyBorder="1" applyProtection="1">
      <protection locked="0"/>
    </xf>
    <xf numFmtId="165" fontId="17" fillId="10" borderId="69" xfId="0" applyNumberFormat="1" applyFont="1" applyFill="1" applyBorder="1" applyProtection="1">
      <protection locked="0"/>
    </xf>
    <xf numFmtId="165" fontId="17" fillId="12" borderId="2" xfId="0" applyNumberFormat="1" applyFont="1" applyFill="1" applyBorder="1" applyProtection="1">
      <protection locked="0"/>
    </xf>
    <xf numFmtId="165" fontId="17" fillId="10" borderId="60" xfId="0" applyNumberFormat="1" applyFont="1" applyFill="1" applyBorder="1" applyProtection="1">
      <protection locked="0"/>
    </xf>
    <xf numFmtId="165" fontId="17" fillId="11" borderId="65" xfId="0" applyNumberFormat="1" applyFont="1" applyFill="1" applyBorder="1" applyProtection="1">
      <protection locked="0"/>
    </xf>
    <xf numFmtId="165" fontId="17" fillId="10" borderId="70" xfId="0" applyNumberFormat="1" applyFont="1" applyFill="1" applyBorder="1" applyProtection="1">
      <protection locked="0"/>
    </xf>
    <xf numFmtId="164" fontId="17" fillId="3" borderId="61" xfId="0" applyNumberFormat="1" applyFont="1" applyFill="1" applyBorder="1"/>
    <xf numFmtId="164" fontId="17" fillId="3" borderId="23" xfId="0" applyNumberFormat="1" applyFont="1" applyFill="1" applyBorder="1"/>
    <xf numFmtId="164" fontId="17" fillId="2" borderId="12" xfId="0" applyNumberFormat="1" applyFont="1" applyFill="1" applyBorder="1"/>
    <xf numFmtId="164" fontId="17" fillId="3" borderId="66" xfId="0" applyNumberFormat="1" applyFont="1" applyFill="1" applyBorder="1"/>
    <xf numFmtId="164" fontId="17" fillId="3" borderId="71" xfId="0" applyNumberFormat="1" applyFont="1" applyFill="1" applyBorder="1"/>
    <xf numFmtId="169" fontId="15" fillId="17" borderId="1" xfId="0" applyNumberFormat="1" applyFont="1" applyFill="1" applyBorder="1" applyAlignment="1">
      <alignment horizontal="right"/>
    </xf>
    <xf numFmtId="169" fontId="15" fillId="17" borderId="15" xfId="0" applyNumberFormat="1" applyFont="1" applyFill="1" applyBorder="1" applyAlignment="1">
      <alignment horizontal="right"/>
    </xf>
    <xf numFmtId="14" fontId="19" fillId="16" borderId="62" xfId="0" applyNumberFormat="1" applyFont="1" applyFill="1" applyBorder="1" applyAlignment="1">
      <alignment textRotation="90"/>
    </xf>
    <xf numFmtId="14" fontId="19" fillId="16" borderId="67" xfId="0" applyNumberFormat="1" applyFont="1" applyFill="1" applyBorder="1" applyAlignment="1">
      <alignment textRotation="90"/>
    </xf>
    <xf numFmtId="14" fontId="7" fillId="9" borderId="5" xfId="0" applyNumberFormat="1" applyFont="1" applyFill="1" applyBorder="1" applyAlignment="1">
      <alignment textRotation="90"/>
    </xf>
    <xf numFmtId="165" fontId="17" fillId="11" borderId="3" xfId="0" applyNumberFormat="1" applyFont="1" applyFill="1" applyBorder="1" applyProtection="1">
      <protection locked="0"/>
    </xf>
    <xf numFmtId="165" fontId="17" fillId="11" borderId="1" xfId="0" applyNumberFormat="1" applyFont="1" applyFill="1" applyBorder="1" applyProtection="1">
      <protection locked="0"/>
    </xf>
    <xf numFmtId="165" fontId="17" fillId="11" borderId="2" xfId="0" applyNumberFormat="1" applyFont="1" applyFill="1" applyBorder="1" applyProtection="1">
      <protection locked="0"/>
    </xf>
    <xf numFmtId="164" fontId="17" fillId="0" borderId="12" xfId="0" applyNumberFormat="1" applyFont="1" applyBorder="1"/>
    <xf numFmtId="17" fontId="18" fillId="18" borderId="46" xfId="0" applyNumberFormat="1" applyFont="1" applyFill="1" applyBorder="1" applyAlignment="1">
      <alignment horizontal="center"/>
    </xf>
    <xf numFmtId="0" fontId="18" fillId="18" borderId="47" xfId="0" applyFont="1" applyFill="1" applyBorder="1" applyAlignment="1">
      <alignment horizontal="center"/>
    </xf>
    <xf numFmtId="0" fontId="18" fillId="18" borderId="48" xfId="0" applyFont="1" applyFill="1" applyBorder="1" applyAlignment="1">
      <alignment horizontal="center"/>
    </xf>
    <xf numFmtId="14" fontId="19" fillId="18" borderId="4" xfId="0" applyNumberFormat="1" applyFont="1" applyFill="1" applyBorder="1" applyAlignment="1">
      <alignment textRotation="90"/>
    </xf>
  </cellXfs>
  <cellStyles count="3">
    <cellStyle name="Currency" xfId="1" builtinId="4"/>
    <cellStyle name="Normal" xfId="0" builtinId="0"/>
    <cellStyle name="Percent" xfId="2" builtinId="5"/>
  </cellStyles>
  <dxfs count="10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gray0625">
          <fgColor rgb="FFC00000"/>
          <bgColor auto="1"/>
        </patternFill>
      </fill>
    </dxf>
    <dxf>
      <fill>
        <patternFill patternType="gray125">
          <fgColor rgb="FFC00000"/>
        </patternFill>
      </fill>
    </dxf>
    <dxf>
      <fill>
        <patternFill patternType="lightGray">
          <fgColor rgb="FFC00000"/>
        </patternFill>
      </fill>
    </dxf>
    <dxf>
      <fill>
        <patternFill>
          <bgColor rgb="FFC00000"/>
        </patternFill>
      </fill>
    </dxf>
    <dxf>
      <fill>
        <patternFill patternType="gray0625">
          <fgColor rgb="FFFF0000"/>
          <bgColor auto="1"/>
        </patternFill>
      </fill>
    </dxf>
    <dxf>
      <fill>
        <patternFill patternType="gray125">
          <fgColor rgb="FFFF0000"/>
          <bgColor auto="1"/>
        </patternFill>
      </fill>
    </dxf>
    <dxf>
      <fill>
        <patternFill patternType="lightGray">
          <fgColor rgb="FFFF0000"/>
        </patternFill>
      </fill>
    </dxf>
    <dxf>
      <fill>
        <patternFill patternType="solid">
          <fgColor auto="1"/>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workbookViewId="0">
      <selection activeCell="B36" sqref="B36"/>
    </sheetView>
  </sheetViews>
  <sheetFormatPr defaultRowHeight="14.5" x14ac:dyDescent="0.35"/>
  <cols>
    <col min="1" max="1" width="11.36328125" customWidth="1"/>
    <col min="2" max="2" width="13.453125" bestFit="1" customWidth="1"/>
    <col min="3" max="3" width="152.54296875" customWidth="1"/>
  </cols>
  <sheetData>
    <row r="1" spans="1:3" s="55" customFormat="1" ht="62" thickBot="1" x14ac:dyDescent="0.4">
      <c r="A1" s="182" t="s">
        <v>103</v>
      </c>
      <c r="B1" s="183"/>
      <c r="C1" s="184"/>
    </row>
    <row r="2" spans="1:3" s="55" customFormat="1" ht="15" thickBot="1" x14ac:dyDescent="0.4">
      <c r="A2" s="185" t="s">
        <v>111</v>
      </c>
      <c r="B2" s="186"/>
      <c r="C2" s="200" t="s">
        <v>114</v>
      </c>
    </row>
    <row r="3" spans="1:3" s="55" customFormat="1" x14ac:dyDescent="0.35">
      <c r="A3" s="119" t="s">
        <v>76</v>
      </c>
      <c r="B3" s="120"/>
      <c r="C3" s="201"/>
    </row>
    <row r="4" spans="1:3" x14ac:dyDescent="0.35">
      <c r="A4" s="74" t="s">
        <v>77</v>
      </c>
      <c r="B4" s="74" t="s">
        <v>78</v>
      </c>
      <c r="C4" s="201"/>
    </row>
    <row r="5" spans="1:3" s="60" customFormat="1" x14ac:dyDescent="0.35">
      <c r="A5" s="121" t="s">
        <v>79</v>
      </c>
      <c r="B5" s="122"/>
      <c r="C5" s="202" t="s">
        <v>115</v>
      </c>
    </row>
    <row r="6" spans="1:3" s="6" customFormat="1" ht="15" thickBot="1" x14ac:dyDescent="0.4">
      <c r="A6" s="141" t="s">
        <v>108</v>
      </c>
      <c r="B6" s="142"/>
      <c r="C6" s="203"/>
    </row>
    <row r="7" spans="1:3" ht="8.4" customHeight="1" thickBot="1" x14ac:dyDescent="0.4"/>
    <row r="8" spans="1:3" ht="101.5" x14ac:dyDescent="0.35">
      <c r="A8" s="197" t="s">
        <v>90</v>
      </c>
      <c r="B8" s="144" t="s">
        <v>107</v>
      </c>
      <c r="C8" s="145" t="s">
        <v>118</v>
      </c>
    </row>
    <row r="9" spans="1:3" x14ac:dyDescent="0.35">
      <c r="A9" s="198"/>
      <c r="B9" s="143" t="s">
        <v>73</v>
      </c>
      <c r="C9" s="146" t="s">
        <v>95</v>
      </c>
    </row>
    <row r="10" spans="1:3" x14ac:dyDescent="0.35">
      <c r="A10" s="198"/>
      <c r="B10" s="143" t="s">
        <v>74</v>
      </c>
      <c r="C10" s="146" t="s">
        <v>95</v>
      </c>
    </row>
    <row r="11" spans="1:3" ht="116.5" thickBot="1" x14ac:dyDescent="0.4">
      <c r="A11" s="199"/>
      <c r="B11" s="147" t="s">
        <v>75</v>
      </c>
      <c r="C11" s="148" t="s">
        <v>116</v>
      </c>
    </row>
    <row r="12" spans="1:3" s="60" customFormat="1" ht="3.65" customHeight="1" thickBot="1" x14ac:dyDescent="0.4">
      <c r="A12" s="131"/>
      <c r="B12" s="128"/>
      <c r="C12" s="132"/>
    </row>
    <row r="13" spans="1:3" s="60" customFormat="1" ht="58.5" thickBot="1" x14ac:dyDescent="0.4">
      <c r="A13" s="140" t="s">
        <v>106</v>
      </c>
      <c r="B13" s="133" t="s">
        <v>107</v>
      </c>
      <c r="C13" s="134" t="s">
        <v>119</v>
      </c>
    </row>
    <row r="14" spans="1:3" ht="3.65" customHeight="1" thickBot="1" x14ac:dyDescent="0.4">
      <c r="A14" s="126"/>
    </row>
    <row r="15" spans="1:3" ht="29" customHeight="1" x14ac:dyDescent="0.35">
      <c r="A15" s="191" t="s">
        <v>91</v>
      </c>
      <c r="B15" s="194" t="s">
        <v>73</v>
      </c>
      <c r="C15" s="127" t="s">
        <v>96</v>
      </c>
    </row>
    <row r="16" spans="1:3" ht="101.5" x14ac:dyDescent="0.35">
      <c r="A16" s="192"/>
      <c r="B16" s="195"/>
      <c r="C16" s="130" t="s">
        <v>120</v>
      </c>
    </row>
    <row r="17" spans="1:3" ht="15" thickBot="1" x14ac:dyDescent="0.4">
      <c r="A17" s="193"/>
      <c r="B17" s="196"/>
      <c r="C17" s="129" t="s">
        <v>97</v>
      </c>
    </row>
    <row r="18" spans="1:3" ht="3.65" customHeight="1" thickBot="1" x14ac:dyDescent="0.4"/>
    <row r="19" spans="1:3" ht="43.5" x14ac:dyDescent="0.35">
      <c r="A19" s="187" t="s">
        <v>92</v>
      </c>
      <c r="B19" s="149" t="s">
        <v>112</v>
      </c>
      <c r="C19" s="145" t="s">
        <v>117</v>
      </c>
    </row>
    <row r="20" spans="1:3" ht="43.5" x14ac:dyDescent="0.35">
      <c r="A20" s="188"/>
      <c r="B20" s="190" t="s">
        <v>74</v>
      </c>
      <c r="C20" s="150" t="s">
        <v>98</v>
      </c>
    </row>
    <row r="21" spans="1:3" x14ac:dyDescent="0.35">
      <c r="A21" s="188"/>
      <c r="B21" s="190"/>
      <c r="C21" s="151" t="s">
        <v>99</v>
      </c>
    </row>
    <row r="22" spans="1:3" ht="43.5" x14ac:dyDescent="0.35">
      <c r="A22" s="188"/>
      <c r="B22" s="190"/>
      <c r="C22" s="151" t="s">
        <v>122</v>
      </c>
    </row>
    <row r="23" spans="1:3" ht="29" x14ac:dyDescent="0.35">
      <c r="A23" s="188"/>
      <c r="B23" s="190"/>
      <c r="C23" s="151" t="s">
        <v>100</v>
      </c>
    </row>
    <row r="24" spans="1:3" ht="58" x14ac:dyDescent="0.35">
      <c r="A24" s="188"/>
      <c r="B24" s="190"/>
      <c r="C24" s="151" t="s">
        <v>121</v>
      </c>
    </row>
    <row r="25" spans="1:3" x14ac:dyDescent="0.35">
      <c r="A25" s="188"/>
      <c r="B25" s="190"/>
      <c r="C25" s="152" t="s">
        <v>123</v>
      </c>
    </row>
    <row r="26" spans="1:3" ht="29" x14ac:dyDescent="0.35">
      <c r="A26" s="188"/>
      <c r="B26" s="156" t="s">
        <v>75</v>
      </c>
      <c r="C26" s="153" t="s">
        <v>124</v>
      </c>
    </row>
    <row r="27" spans="1:3" ht="58.5" thickBot="1" x14ac:dyDescent="0.4">
      <c r="A27" s="189"/>
      <c r="B27" s="157" t="s">
        <v>101</v>
      </c>
      <c r="C27" s="154" t="s">
        <v>102</v>
      </c>
    </row>
    <row r="28" spans="1:3" ht="3.65" customHeight="1" thickBot="1" x14ac:dyDescent="0.4"/>
    <row r="29" spans="1:3" ht="29.5" thickBot="1" x14ac:dyDescent="0.4">
      <c r="A29" s="180" t="s">
        <v>104</v>
      </c>
      <c r="B29" s="181"/>
      <c r="C29" s="155" t="s">
        <v>105</v>
      </c>
    </row>
  </sheetData>
  <mergeCells count="10">
    <mergeCell ref="A29:B29"/>
    <mergeCell ref="A1:C1"/>
    <mergeCell ref="A2:B2"/>
    <mergeCell ref="A19:A27"/>
    <mergeCell ref="B20:B25"/>
    <mergeCell ref="A15:A17"/>
    <mergeCell ref="B15:B17"/>
    <mergeCell ref="A8:A11"/>
    <mergeCell ref="C2:C4"/>
    <mergeCell ref="C5:C6"/>
  </mergeCells>
  <dataValidations count="1">
    <dataValidation errorStyle="information" allowBlank="1" showInputMessage="1" showErrorMessage="1" errorTitle="Time Error" error="You are trying to input a time outside of the approved range.  Please revise this information." sqref="A4:B4" xr:uid="{00000000-0002-0000-0000-00000000000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3"/>
  <sheetViews>
    <sheetView workbookViewId="0">
      <selection activeCell="O7" sqref="O7"/>
    </sheetView>
  </sheetViews>
  <sheetFormatPr defaultRowHeight="14.5" x14ac:dyDescent="0.35"/>
  <cols>
    <col min="1" max="1" width="3.54296875" style="60" customWidth="1"/>
    <col min="2" max="2" width="10.453125" bestFit="1" customWidth="1"/>
    <col min="3" max="3" width="11" style="60" bestFit="1" customWidth="1"/>
    <col min="4" max="4" width="14.453125" bestFit="1" customWidth="1"/>
    <col min="5" max="5" width="11.36328125" bestFit="1" customWidth="1"/>
    <col min="6" max="6" width="3.36328125" style="19" customWidth="1"/>
    <col min="7" max="7" width="18.36328125" style="60" bestFit="1" customWidth="1"/>
    <col min="8" max="8" width="10.6328125" style="60" bestFit="1" customWidth="1"/>
    <col min="9" max="9" width="16.453125" style="60" bestFit="1" customWidth="1"/>
    <col min="10" max="10" width="3.36328125" style="60" customWidth="1"/>
    <col min="11" max="11" width="8.6328125" style="60" customWidth="1"/>
    <col min="12" max="12" width="9.36328125" customWidth="1"/>
    <col min="13" max="13" width="10.08984375" customWidth="1"/>
    <col min="14" max="14" width="1.36328125" customWidth="1"/>
    <col min="15" max="15" width="10.36328125" style="60" customWidth="1"/>
    <col min="16" max="16" width="12" customWidth="1"/>
    <col min="17" max="17" width="11" customWidth="1"/>
    <col min="18" max="18" width="3.54296875" style="60" customWidth="1"/>
  </cols>
  <sheetData>
    <row r="1" spans="1:18" ht="15" thickBot="1" x14ac:dyDescent="0.4">
      <c r="A1" s="137"/>
      <c r="B1" s="138"/>
      <c r="C1" s="138"/>
      <c r="D1" s="138"/>
      <c r="E1" s="138"/>
      <c r="F1" s="138"/>
      <c r="G1" s="138"/>
      <c r="H1" s="138"/>
      <c r="I1" s="138"/>
      <c r="J1" s="138"/>
      <c r="K1" s="138"/>
      <c r="L1" s="137"/>
      <c r="M1" s="137"/>
      <c r="N1" s="137"/>
      <c r="O1" s="137"/>
      <c r="P1" s="137"/>
      <c r="Q1" s="137"/>
      <c r="R1" s="137"/>
    </row>
    <row r="2" spans="1:18" ht="28.25" customHeight="1" x14ac:dyDescent="0.35">
      <c r="A2" s="47"/>
      <c r="B2" s="43" t="s">
        <v>6</v>
      </c>
      <c r="C2" s="123" t="s">
        <v>94</v>
      </c>
      <c r="D2" s="44" t="s">
        <v>8</v>
      </c>
      <c r="E2" s="44" t="s">
        <v>7</v>
      </c>
      <c r="F2" s="45"/>
      <c r="G2" s="46" t="s">
        <v>81</v>
      </c>
      <c r="H2" s="46" t="s">
        <v>82</v>
      </c>
      <c r="I2" s="46" t="s">
        <v>85</v>
      </c>
      <c r="J2" s="45"/>
      <c r="K2" s="46" t="s">
        <v>109</v>
      </c>
      <c r="L2" s="46" t="s">
        <v>65</v>
      </c>
      <c r="M2" s="46" t="s">
        <v>66</v>
      </c>
      <c r="N2" s="135"/>
      <c r="O2" s="46" t="s">
        <v>110</v>
      </c>
      <c r="P2" s="46" t="s">
        <v>67</v>
      </c>
      <c r="Q2" s="48" t="s">
        <v>68</v>
      </c>
      <c r="R2" s="47"/>
    </row>
    <row r="3" spans="1:18" x14ac:dyDescent="0.35">
      <c r="A3" s="42"/>
      <c r="B3" s="68" t="s">
        <v>80</v>
      </c>
      <c r="C3" s="124">
        <v>700000000</v>
      </c>
      <c r="D3" s="69"/>
      <c r="E3" s="69"/>
      <c r="F3" s="41"/>
      <c r="G3" s="69" t="s">
        <v>84</v>
      </c>
      <c r="H3" s="75">
        <f>VLOOKUP(G3,DoNotTouch!$F$2:$H$3,2,FALSE)</f>
        <v>0</v>
      </c>
      <c r="I3" s="75">
        <f>VLOOKUP(G3,DoNotTouch!$F$2:$H$3,3,FALSE)</f>
        <v>0</v>
      </c>
      <c r="J3" s="41"/>
      <c r="K3" s="12" t="e">
        <f>D3/E3</f>
        <v>#DIV/0!</v>
      </c>
      <c r="L3" s="12">
        <f>'Work Log'!CJ55</f>
        <v>0</v>
      </c>
      <c r="M3" s="2" t="e">
        <f>D3/E3-L3</f>
        <v>#DIV/0!</v>
      </c>
      <c r="N3" s="92"/>
      <c r="O3" s="10">
        <f>D3</f>
        <v>0</v>
      </c>
      <c r="P3" s="10">
        <f>L3*E3</f>
        <v>0</v>
      </c>
      <c r="Q3" s="49">
        <f>D3-P3</f>
        <v>0</v>
      </c>
      <c r="R3" s="42"/>
    </row>
    <row r="4" spans="1:18" x14ac:dyDescent="0.35">
      <c r="A4" s="42"/>
      <c r="B4" s="68" t="s">
        <v>9</v>
      </c>
      <c r="C4" s="124">
        <v>700000002</v>
      </c>
      <c r="D4" s="69"/>
      <c r="E4" s="69"/>
      <c r="F4" s="41"/>
      <c r="G4" s="69" t="s">
        <v>84</v>
      </c>
      <c r="H4" s="75">
        <f>VLOOKUP(G4,DoNotTouch!$F$2:$H$3,2,FALSE)</f>
        <v>0</v>
      </c>
      <c r="I4" s="75">
        <f>VLOOKUP(G4,DoNotTouch!$F$2:$H$3,3,FALSE)</f>
        <v>0</v>
      </c>
      <c r="J4" s="41"/>
      <c r="K4" s="12" t="e">
        <f t="shared" ref="K4:K12" si="0">D4/E4</f>
        <v>#DIV/0!</v>
      </c>
      <c r="L4" s="12">
        <f>'Work Log'!CJ56</f>
        <v>0</v>
      </c>
      <c r="M4" s="2" t="e">
        <f t="shared" ref="M4:M12" si="1">D4/E4-L4</f>
        <v>#DIV/0!</v>
      </c>
      <c r="N4" s="92"/>
      <c r="O4" s="10">
        <f t="shared" ref="O4:O12" si="2">D4</f>
        <v>0</v>
      </c>
      <c r="P4" s="10">
        <f t="shared" ref="P4:P12" si="3">L4*E4</f>
        <v>0</v>
      </c>
      <c r="Q4" s="49">
        <f t="shared" ref="Q4:Q12" si="4">D4-P4</f>
        <v>0</v>
      </c>
      <c r="R4" s="42"/>
    </row>
    <row r="5" spans="1:18" x14ac:dyDescent="0.35">
      <c r="A5" s="42"/>
      <c r="B5" s="68" t="s">
        <v>10</v>
      </c>
      <c r="C5" s="124">
        <v>700000003</v>
      </c>
      <c r="D5" s="69"/>
      <c r="E5" s="69"/>
      <c r="F5" s="41"/>
      <c r="G5" s="69" t="s">
        <v>84</v>
      </c>
      <c r="H5" s="75">
        <f>VLOOKUP(G5,DoNotTouch!$F$2:$H$3,2,FALSE)</f>
        <v>0</v>
      </c>
      <c r="I5" s="75">
        <f>VLOOKUP(G5,DoNotTouch!$F$2:$H$3,3,FALSE)</f>
        <v>0</v>
      </c>
      <c r="J5" s="41"/>
      <c r="K5" s="12" t="e">
        <f t="shared" si="0"/>
        <v>#DIV/0!</v>
      </c>
      <c r="L5" s="12">
        <f>'Work Log'!CJ57</f>
        <v>0</v>
      </c>
      <c r="M5" s="2" t="e">
        <f t="shared" si="1"/>
        <v>#DIV/0!</v>
      </c>
      <c r="N5" s="92"/>
      <c r="O5" s="10">
        <f t="shared" si="2"/>
        <v>0</v>
      </c>
      <c r="P5" s="10">
        <f t="shared" si="3"/>
        <v>0</v>
      </c>
      <c r="Q5" s="49">
        <f t="shared" si="4"/>
        <v>0</v>
      </c>
      <c r="R5" s="42"/>
    </row>
    <row r="6" spans="1:18" x14ac:dyDescent="0.35">
      <c r="A6" s="42"/>
      <c r="B6" s="68" t="s">
        <v>11</v>
      </c>
      <c r="C6" s="124">
        <v>700000004</v>
      </c>
      <c r="D6" s="69"/>
      <c r="E6" s="69"/>
      <c r="F6" s="41"/>
      <c r="G6" s="69" t="s">
        <v>84</v>
      </c>
      <c r="H6" s="75">
        <f>VLOOKUP(G6,DoNotTouch!$F$2:$H$3,2,FALSE)</f>
        <v>0</v>
      </c>
      <c r="I6" s="75">
        <f>VLOOKUP(G6,DoNotTouch!$F$2:$H$3,3,FALSE)</f>
        <v>0</v>
      </c>
      <c r="J6" s="41"/>
      <c r="K6" s="12" t="e">
        <f t="shared" si="0"/>
        <v>#DIV/0!</v>
      </c>
      <c r="L6" s="12">
        <f>'Work Log'!CJ58</f>
        <v>0</v>
      </c>
      <c r="M6" s="2" t="e">
        <f t="shared" si="1"/>
        <v>#DIV/0!</v>
      </c>
      <c r="N6" s="92"/>
      <c r="O6" s="10">
        <f t="shared" si="2"/>
        <v>0</v>
      </c>
      <c r="P6" s="10">
        <f t="shared" si="3"/>
        <v>0</v>
      </c>
      <c r="Q6" s="49">
        <f t="shared" si="4"/>
        <v>0</v>
      </c>
      <c r="R6" s="42"/>
    </row>
    <row r="7" spans="1:18" x14ac:dyDescent="0.35">
      <c r="A7" s="42"/>
      <c r="B7" s="68" t="s">
        <v>12</v>
      </c>
      <c r="C7" s="124">
        <v>700000005</v>
      </c>
      <c r="D7" s="69"/>
      <c r="E7" s="69"/>
      <c r="F7" s="41"/>
      <c r="G7" s="69" t="s">
        <v>84</v>
      </c>
      <c r="H7" s="75">
        <f>VLOOKUP(G7,DoNotTouch!$F$2:$H$3,2,FALSE)</f>
        <v>0</v>
      </c>
      <c r="I7" s="75">
        <f>VLOOKUP(G7,DoNotTouch!$F$2:$H$3,3,FALSE)</f>
        <v>0</v>
      </c>
      <c r="J7" s="41"/>
      <c r="K7" s="12" t="e">
        <f t="shared" si="0"/>
        <v>#DIV/0!</v>
      </c>
      <c r="L7" s="12">
        <f>'Work Log'!CJ59</f>
        <v>0</v>
      </c>
      <c r="M7" s="2" t="e">
        <f t="shared" si="1"/>
        <v>#DIV/0!</v>
      </c>
      <c r="N7" s="92"/>
      <c r="O7" s="10">
        <f t="shared" si="2"/>
        <v>0</v>
      </c>
      <c r="P7" s="10">
        <f t="shared" si="3"/>
        <v>0</v>
      </c>
      <c r="Q7" s="49">
        <f t="shared" si="4"/>
        <v>0</v>
      </c>
      <c r="R7" s="42"/>
    </row>
    <row r="8" spans="1:18" x14ac:dyDescent="0.35">
      <c r="A8" s="42"/>
      <c r="B8" s="68" t="s">
        <v>13</v>
      </c>
      <c r="C8" s="124">
        <v>700000006</v>
      </c>
      <c r="D8" s="69"/>
      <c r="E8" s="69"/>
      <c r="F8" s="41"/>
      <c r="G8" s="69" t="s">
        <v>84</v>
      </c>
      <c r="H8" s="75">
        <f>VLOOKUP(G8,DoNotTouch!$F$2:$H$3,2,FALSE)</f>
        <v>0</v>
      </c>
      <c r="I8" s="75">
        <f>VLOOKUP(G8,DoNotTouch!$F$2:$H$3,3,FALSE)</f>
        <v>0</v>
      </c>
      <c r="J8" s="41"/>
      <c r="K8" s="12" t="e">
        <f t="shared" si="0"/>
        <v>#DIV/0!</v>
      </c>
      <c r="L8" s="12">
        <f>'Work Log'!CJ60</f>
        <v>0</v>
      </c>
      <c r="M8" s="2" t="e">
        <f t="shared" si="1"/>
        <v>#DIV/0!</v>
      </c>
      <c r="N8" s="92"/>
      <c r="O8" s="10">
        <f t="shared" si="2"/>
        <v>0</v>
      </c>
      <c r="P8" s="10">
        <f t="shared" si="3"/>
        <v>0</v>
      </c>
      <c r="Q8" s="49">
        <f t="shared" si="4"/>
        <v>0</v>
      </c>
      <c r="R8" s="42"/>
    </row>
    <row r="9" spans="1:18" x14ac:dyDescent="0.35">
      <c r="A9" s="42"/>
      <c r="B9" s="68" t="s">
        <v>14</v>
      </c>
      <c r="C9" s="124">
        <v>700000007</v>
      </c>
      <c r="D9" s="69"/>
      <c r="E9" s="69"/>
      <c r="F9" s="41"/>
      <c r="G9" s="69" t="s">
        <v>84</v>
      </c>
      <c r="H9" s="75">
        <f>VLOOKUP(G9,DoNotTouch!$F$2:$H$3,2,FALSE)</f>
        <v>0</v>
      </c>
      <c r="I9" s="75">
        <f>VLOOKUP(G9,DoNotTouch!$F$2:$H$3,3,FALSE)</f>
        <v>0</v>
      </c>
      <c r="J9" s="41"/>
      <c r="K9" s="12" t="e">
        <f t="shared" si="0"/>
        <v>#DIV/0!</v>
      </c>
      <c r="L9" s="12">
        <f>'Work Log'!CJ61</f>
        <v>0</v>
      </c>
      <c r="M9" s="2" t="e">
        <f t="shared" si="1"/>
        <v>#DIV/0!</v>
      </c>
      <c r="N9" s="92"/>
      <c r="O9" s="10">
        <f t="shared" si="2"/>
        <v>0</v>
      </c>
      <c r="P9" s="10">
        <f t="shared" si="3"/>
        <v>0</v>
      </c>
      <c r="Q9" s="49">
        <f t="shared" si="4"/>
        <v>0</v>
      </c>
      <c r="R9" s="42"/>
    </row>
    <row r="10" spans="1:18" x14ac:dyDescent="0.35">
      <c r="A10" s="42"/>
      <c r="B10" s="68" t="s">
        <v>15</v>
      </c>
      <c r="C10" s="124">
        <v>700000008</v>
      </c>
      <c r="D10" s="69"/>
      <c r="E10" s="69"/>
      <c r="F10" s="41"/>
      <c r="G10" s="69" t="s">
        <v>84</v>
      </c>
      <c r="H10" s="75">
        <f>VLOOKUP(G10,DoNotTouch!$F$2:$H$3,2,FALSE)</f>
        <v>0</v>
      </c>
      <c r="I10" s="75">
        <f>VLOOKUP(G10,DoNotTouch!$F$2:$H$3,3,FALSE)</f>
        <v>0</v>
      </c>
      <c r="J10" s="41"/>
      <c r="K10" s="12" t="e">
        <f t="shared" si="0"/>
        <v>#DIV/0!</v>
      </c>
      <c r="L10" s="12">
        <f>'Work Log'!CJ62</f>
        <v>0</v>
      </c>
      <c r="M10" s="2" t="e">
        <f t="shared" si="1"/>
        <v>#DIV/0!</v>
      </c>
      <c r="N10" s="92"/>
      <c r="O10" s="10">
        <f t="shared" si="2"/>
        <v>0</v>
      </c>
      <c r="P10" s="10">
        <f t="shared" si="3"/>
        <v>0</v>
      </c>
      <c r="Q10" s="49">
        <f t="shared" si="4"/>
        <v>0</v>
      </c>
      <c r="R10" s="42"/>
    </row>
    <row r="11" spans="1:18" x14ac:dyDescent="0.35">
      <c r="A11" s="42"/>
      <c r="B11" s="68" t="s">
        <v>16</v>
      </c>
      <c r="C11" s="124">
        <v>700000009</v>
      </c>
      <c r="D11" s="69"/>
      <c r="E11" s="69"/>
      <c r="F11" s="41"/>
      <c r="G11" s="69" t="s">
        <v>84</v>
      </c>
      <c r="H11" s="75">
        <f>VLOOKUP(G11,DoNotTouch!$F$2:$H$3,2,FALSE)</f>
        <v>0</v>
      </c>
      <c r="I11" s="75">
        <f>VLOOKUP(G11,DoNotTouch!$F$2:$H$3,3,FALSE)</f>
        <v>0</v>
      </c>
      <c r="J11" s="41"/>
      <c r="K11" s="12" t="e">
        <f t="shared" si="0"/>
        <v>#DIV/0!</v>
      </c>
      <c r="L11" s="12">
        <f>'Work Log'!CJ63</f>
        <v>0</v>
      </c>
      <c r="M11" s="2" t="e">
        <f t="shared" si="1"/>
        <v>#DIV/0!</v>
      </c>
      <c r="N11" s="92"/>
      <c r="O11" s="10">
        <f t="shared" si="2"/>
        <v>0</v>
      </c>
      <c r="P11" s="10">
        <f t="shared" si="3"/>
        <v>0</v>
      </c>
      <c r="Q11" s="49">
        <f t="shared" si="4"/>
        <v>0</v>
      </c>
      <c r="R11" s="42"/>
    </row>
    <row r="12" spans="1:18" ht="15" thickBot="1" x14ac:dyDescent="0.4">
      <c r="A12" s="53"/>
      <c r="B12" s="70" t="s">
        <v>17</v>
      </c>
      <c r="C12" s="125">
        <v>700000010</v>
      </c>
      <c r="D12" s="71"/>
      <c r="E12" s="71"/>
      <c r="F12" s="50"/>
      <c r="G12" s="71" t="s">
        <v>84</v>
      </c>
      <c r="H12" s="76">
        <f>VLOOKUP(G12,DoNotTouch!$F$2:$H$3,2,FALSE)</f>
        <v>0</v>
      </c>
      <c r="I12" s="76">
        <f>VLOOKUP(G12,DoNotTouch!$F$2:$H$3,3,FALSE)</f>
        <v>0</v>
      </c>
      <c r="J12" s="50"/>
      <c r="K12" s="12" t="e">
        <f t="shared" si="0"/>
        <v>#DIV/0!</v>
      </c>
      <c r="L12" s="51">
        <f>'Work Log'!CJ64</f>
        <v>0</v>
      </c>
      <c r="M12" s="52" t="e">
        <f t="shared" si="1"/>
        <v>#DIV/0!</v>
      </c>
      <c r="N12" s="136"/>
      <c r="O12" s="10">
        <f t="shared" si="2"/>
        <v>0</v>
      </c>
      <c r="P12" s="54">
        <f t="shared" si="3"/>
        <v>0</v>
      </c>
      <c r="Q12" s="49">
        <f t="shared" si="4"/>
        <v>0</v>
      </c>
      <c r="R12" s="53"/>
    </row>
    <row r="13" spans="1:18" x14ac:dyDescent="0.35">
      <c r="A13" s="139"/>
      <c r="B13" s="139"/>
      <c r="C13" s="139"/>
      <c r="D13" s="139"/>
      <c r="E13" s="139"/>
      <c r="F13" s="139"/>
      <c r="G13" s="139"/>
      <c r="H13" s="139"/>
      <c r="I13" s="139"/>
      <c r="J13" s="139"/>
      <c r="K13" s="139"/>
      <c r="L13" s="139"/>
      <c r="M13" s="139"/>
      <c r="N13" s="139"/>
      <c r="O13" s="139"/>
      <c r="P13" s="139"/>
      <c r="Q13" s="139"/>
      <c r="R13" s="139"/>
    </row>
  </sheetData>
  <sheetProtection algorithmName="SHA-512" hashValue="CsOF2H9t4Qt5zxRr/zLlE+Qi5Na/nw9UlS0UUPAvc5JwceU1Uzz8u22LYoKa1fXWEJTLd9/v4ppqqyaKhQIxCQ==" saltValue="H3J5Sk9ODqV74igmX1ETkg==" spinCount="100000" sheet="1" objects="1" scenarios="1"/>
  <conditionalFormatting sqref="M3:M12">
    <cfRule type="cellIs" dxfId="106" priority="7" stopIfTrue="1" operator="lessThan">
      <formula>0</formula>
    </cfRule>
    <cfRule type="cellIs" dxfId="105" priority="8" stopIfTrue="1" operator="lessThanOrEqual">
      <formula>20</formula>
    </cfRule>
    <cfRule type="cellIs" dxfId="104" priority="9" stopIfTrue="1" operator="lessThanOrEqual">
      <formula>40</formula>
    </cfRule>
    <cfRule type="cellIs" dxfId="103" priority="10" stopIfTrue="1" operator="lessThanOrEqual">
      <formula>80</formula>
    </cfRule>
  </conditionalFormatting>
  <conditionalFormatting sqref="Q3:Q12">
    <cfRule type="cellIs" dxfId="102" priority="1" operator="lessThanOrEqual">
      <formula>0</formula>
    </cfRule>
    <cfRule type="cellIs" dxfId="101" priority="2" stopIfTrue="1" operator="lessThanOrEqual">
      <formula>100</formula>
    </cfRule>
    <cfRule type="cellIs" dxfId="100" priority="3" stopIfTrue="1" operator="lessThanOrEqual">
      <formula>225</formula>
    </cfRule>
    <cfRule type="cellIs" dxfId="99" priority="4" stopIfTrue="1" operator="lessThanOrEqual">
      <formula>550</formula>
    </cfRule>
  </conditionalFormatting>
  <dataValidations count="3">
    <dataValidation type="whole" errorStyle="warning" allowBlank="1" showErrorMessage="1" errorTitle="Invalid PID" error="PID shoud be 9-characters long and begin with a 7.  Students with incorrect PID's can not be remibursed." sqref="C3:C12" xr:uid="{00000000-0002-0000-0100-000000000000}">
      <formula1>700000000</formula1>
      <formula2>799999999</formula2>
    </dataValidation>
    <dataValidation type="whole" errorStyle="warning" allowBlank="1" showErrorMessage="1" errorTitle="Amount Outside Of Bound" error="Work-Study Awards should before an amount of no more than $3000.  Please confirm the amount you have listed is correct." sqref="D3:D12" xr:uid="{00000000-0002-0000-0100-000001000000}">
      <formula1>0</formula1>
      <formula2>3001</formula2>
    </dataValidation>
    <dataValidation type="decimal" allowBlank="1" showErrorMessage="1" errorTitle="Ineligible Wage Rate" error="The wage rate you have entered is outside program parameters.  Please double-check your figure against the student's hiring information." promptTitle="Wage Rate" sqref="E3:E12" xr:uid="{00000000-0002-0000-0100-000002000000}">
      <formula1>7.25</formula1>
      <formula2>13.55</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DoNotTouch!$F$2:$F$3</xm:f>
          </x14:formula1>
          <xm:sqref>G3:G12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P75"/>
  <sheetViews>
    <sheetView zoomScale="65" zoomScaleNormal="65" workbookViewId="0">
      <pane xSplit="2" ySplit="1" topLeftCell="H2" activePane="bottomRight" state="frozen"/>
      <selection pane="topRight" activeCell="C1" sqref="C1"/>
      <selection pane="bottomLeft" activeCell="A2" sqref="A2"/>
      <selection pane="bottomRight" activeCell="CJ2" sqref="CJ2"/>
    </sheetView>
  </sheetViews>
  <sheetFormatPr defaultRowHeight="14.5" x14ac:dyDescent="0.35"/>
  <cols>
    <col min="1" max="1" width="13.90625" customWidth="1"/>
    <col min="2" max="2" width="25.08984375" customWidth="1"/>
    <col min="3" max="15" width="16.1796875" style="251" customWidth="1"/>
    <col min="16" max="16" width="16.54296875" style="251" customWidth="1"/>
    <col min="17" max="18" width="14.6328125" style="251" customWidth="1"/>
    <col min="19" max="22" width="16.1796875" style="251" customWidth="1"/>
    <col min="23" max="23" width="16.54296875" style="251" customWidth="1"/>
    <col min="24" max="25" width="14.6328125" style="251" customWidth="1"/>
    <col min="26" max="26" width="14.6328125" style="247" customWidth="1"/>
    <col min="27" max="55" width="14.6328125" customWidth="1"/>
    <col min="56" max="86" width="14.6328125" style="251" customWidth="1"/>
    <col min="87" max="87" width="25" hidden="1" customWidth="1"/>
    <col min="88" max="274" width="14.6328125" customWidth="1"/>
    <col min="276" max="276" width="11.08984375" bestFit="1" customWidth="1"/>
  </cols>
  <sheetData>
    <row r="1" spans="1:164" ht="34" thickBot="1" x14ac:dyDescent="0.8">
      <c r="C1" s="252">
        <v>44682</v>
      </c>
      <c r="D1" s="252"/>
      <c r="E1" s="252"/>
      <c r="F1" s="252"/>
      <c r="G1" s="252"/>
      <c r="H1" s="252"/>
      <c r="I1" s="252"/>
      <c r="J1" s="252"/>
      <c r="K1" s="252"/>
      <c r="L1" s="252"/>
      <c r="M1" s="252"/>
      <c r="N1" s="252"/>
      <c r="O1" s="252"/>
      <c r="P1" s="252"/>
      <c r="Q1" s="252"/>
      <c r="R1" s="252"/>
      <c r="S1" s="252"/>
      <c r="T1" s="252"/>
      <c r="U1" s="252"/>
      <c r="V1" s="252"/>
      <c r="W1" s="252"/>
      <c r="X1" s="252"/>
      <c r="Y1" s="252"/>
      <c r="Z1" s="204">
        <v>44713</v>
      </c>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6"/>
      <c r="BD1" s="279">
        <v>44743</v>
      </c>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1"/>
      <c r="CI1" s="179">
        <v>44409</v>
      </c>
    </row>
    <row r="2" spans="1:164" s="159" customFormat="1" ht="84.65" customHeight="1" thickBot="1" x14ac:dyDescent="0.55000000000000004">
      <c r="A2" s="158" t="s">
        <v>18</v>
      </c>
      <c r="B2" s="168" t="s">
        <v>19</v>
      </c>
      <c r="C2" s="272">
        <v>44690</v>
      </c>
      <c r="D2" s="272">
        <v>44691</v>
      </c>
      <c r="E2" s="272">
        <v>44692</v>
      </c>
      <c r="F2" s="272">
        <v>44693</v>
      </c>
      <c r="G2" s="272">
        <v>44694</v>
      </c>
      <c r="H2" s="272">
        <v>44695</v>
      </c>
      <c r="I2" s="272">
        <v>44696</v>
      </c>
      <c r="J2" s="272">
        <v>44697</v>
      </c>
      <c r="K2" s="272">
        <v>44698</v>
      </c>
      <c r="L2" s="272">
        <v>44699</v>
      </c>
      <c r="M2" s="272">
        <v>44700</v>
      </c>
      <c r="N2" s="272">
        <v>44701</v>
      </c>
      <c r="O2" s="272">
        <v>44702</v>
      </c>
      <c r="P2" s="272">
        <v>44703</v>
      </c>
      <c r="Q2" s="272">
        <v>44704</v>
      </c>
      <c r="R2" s="272">
        <v>44705</v>
      </c>
      <c r="S2" s="272">
        <v>44706</v>
      </c>
      <c r="T2" s="272">
        <v>44707</v>
      </c>
      <c r="U2" s="272">
        <v>44708</v>
      </c>
      <c r="V2" s="272">
        <v>44709</v>
      </c>
      <c r="W2" s="272">
        <v>44710</v>
      </c>
      <c r="X2" s="272">
        <v>44711</v>
      </c>
      <c r="Y2" s="273">
        <v>44712</v>
      </c>
      <c r="Z2" s="274">
        <v>44713</v>
      </c>
      <c r="AA2" s="274">
        <v>44714</v>
      </c>
      <c r="AB2" s="274">
        <v>44715</v>
      </c>
      <c r="AC2" s="274">
        <v>44716</v>
      </c>
      <c r="AD2" s="274">
        <v>44717</v>
      </c>
      <c r="AE2" s="274">
        <v>44718</v>
      </c>
      <c r="AF2" s="274">
        <v>44719</v>
      </c>
      <c r="AG2" s="274">
        <v>44720</v>
      </c>
      <c r="AH2" s="274">
        <v>44721</v>
      </c>
      <c r="AI2" s="274">
        <v>44722</v>
      </c>
      <c r="AJ2" s="274">
        <v>44723</v>
      </c>
      <c r="AK2" s="274">
        <v>44724</v>
      </c>
      <c r="AL2" s="274">
        <v>44725</v>
      </c>
      <c r="AM2" s="274">
        <v>44726</v>
      </c>
      <c r="AN2" s="274">
        <v>44727</v>
      </c>
      <c r="AO2" s="274">
        <v>44728</v>
      </c>
      <c r="AP2" s="274">
        <v>44729</v>
      </c>
      <c r="AQ2" s="274">
        <v>44730</v>
      </c>
      <c r="AR2" s="274">
        <v>44731</v>
      </c>
      <c r="AS2" s="274">
        <v>44732</v>
      </c>
      <c r="AT2" s="274">
        <v>44733</v>
      </c>
      <c r="AU2" s="274">
        <v>44734</v>
      </c>
      <c r="AV2" s="274">
        <v>44735</v>
      </c>
      <c r="AW2" s="274">
        <v>44736</v>
      </c>
      <c r="AX2" s="274">
        <v>44737</v>
      </c>
      <c r="AY2" s="274">
        <v>44738</v>
      </c>
      <c r="AZ2" s="274">
        <v>44739</v>
      </c>
      <c r="BA2" s="274">
        <v>44740</v>
      </c>
      <c r="BB2" s="274">
        <v>44741</v>
      </c>
      <c r="BC2" s="274">
        <v>44742</v>
      </c>
      <c r="BD2" s="282">
        <v>44743</v>
      </c>
      <c r="BE2" s="282">
        <v>44744</v>
      </c>
      <c r="BF2" s="282">
        <v>44745</v>
      </c>
      <c r="BG2" s="282">
        <v>44746</v>
      </c>
      <c r="BH2" s="282">
        <v>44747</v>
      </c>
      <c r="BI2" s="282">
        <v>44748</v>
      </c>
      <c r="BJ2" s="282">
        <v>44749</v>
      </c>
      <c r="BK2" s="282">
        <v>44750</v>
      </c>
      <c r="BL2" s="282">
        <v>44751</v>
      </c>
      <c r="BM2" s="282">
        <v>44752</v>
      </c>
      <c r="BN2" s="282">
        <v>44753</v>
      </c>
      <c r="BO2" s="282">
        <v>44754</v>
      </c>
      <c r="BP2" s="282">
        <v>44755</v>
      </c>
      <c r="BQ2" s="282">
        <v>44756</v>
      </c>
      <c r="BR2" s="282">
        <v>44757</v>
      </c>
      <c r="BS2" s="282">
        <v>44758</v>
      </c>
      <c r="BT2" s="282">
        <v>44759</v>
      </c>
      <c r="BU2" s="282">
        <v>44760</v>
      </c>
      <c r="BV2" s="282">
        <v>44761</v>
      </c>
      <c r="BW2" s="282">
        <v>44762</v>
      </c>
      <c r="BX2" s="282">
        <v>44763</v>
      </c>
      <c r="BY2" s="282">
        <v>44764</v>
      </c>
      <c r="BZ2" s="282">
        <v>44765</v>
      </c>
      <c r="CA2" s="282">
        <v>44766</v>
      </c>
      <c r="CB2" s="282">
        <v>44767</v>
      </c>
      <c r="CC2" s="282">
        <v>44768</v>
      </c>
      <c r="CD2" s="282">
        <v>44769</v>
      </c>
      <c r="CE2" s="282">
        <v>44770</v>
      </c>
      <c r="CF2" s="282">
        <v>44771</v>
      </c>
      <c r="CG2" s="282">
        <v>44772</v>
      </c>
      <c r="CH2" s="282">
        <v>44773</v>
      </c>
      <c r="CI2" s="174">
        <v>44409</v>
      </c>
      <c r="CK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row>
    <row r="3" spans="1:164" x14ac:dyDescent="0.35">
      <c r="A3" s="210" t="str">
        <f>StudentInfo!B3</f>
        <v>Student1</v>
      </c>
      <c r="B3" s="169" t="s">
        <v>1</v>
      </c>
      <c r="C3" s="253"/>
      <c r="D3" s="254"/>
      <c r="E3" s="255"/>
      <c r="F3" s="253"/>
      <c r="G3" s="254"/>
      <c r="H3" s="256"/>
      <c r="I3" s="253"/>
      <c r="J3" s="254"/>
      <c r="K3" s="256"/>
      <c r="L3" s="253"/>
      <c r="M3" s="254"/>
      <c r="N3" s="256"/>
      <c r="O3" s="253"/>
      <c r="P3" s="254"/>
      <c r="Q3" s="256"/>
      <c r="R3" s="253"/>
      <c r="S3" s="254"/>
      <c r="T3" s="256"/>
      <c r="U3" s="253"/>
      <c r="V3" s="254"/>
      <c r="W3" s="256"/>
      <c r="X3" s="253"/>
      <c r="Y3" s="257"/>
      <c r="Z3" s="63"/>
      <c r="AA3" s="175"/>
      <c r="AB3" s="62"/>
      <c r="AC3" s="63"/>
      <c r="AD3" s="175"/>
      <c r="AE3" s="62"/>
      <c r="AF3" s="63"/>
      <c r="AG3" s="175"/>
      <c r="AH3" s="62"/>
      <c r="AI3" s="63"/>
      <c r="AJ3" s="175"/>
      <c r="AK3" s="62"/>
      <c r="AL3" s="63"/>
      <c r="AM3" s="175"/>
      <c r="AN3" s="62"/>
      <c r="AO3" s="63"/>
      <c r="AP3" s="175"/>
      <c r="AQ3" s="62"/>
      <c r="AR3" s="63"/>
      <c r="AS3" s="175"/>
      <c r="AT3" s="62"/>
      <c r="AU3" s="63"/>
      <c r="AV3" s="175"/>
      <c r="AW3" s="62"/>
      <c r="AX3" s="63"/>
      <c r="AY3" s="175"/>
      <c r="AZ3" s="62"/>
      <c r="BA3" s="63"/>
      <c r="BB3" s="175"/>
      <c r="BC3" s="62"/>
      <c r="BD3" s="253"/>
      <c r="BE3" s="254"/>
      <c r="BF3" s="275"/>
      <c r="BG3" s="253"/>
      <c r="BH3" s="254"/>
      <c r="BI3" s="275"/>
      <c r="BJ3" s="253"/>
      <c r="BK3" s="254"/>
      <c r="BL3" s="275"/>
      <c r="BM3" s="253"/>
      <c r="BN3" s="254"/>
      <c r="BO3" s="275"/>
      <c r="BP3" s="253"/>
      <c r="BQ3" s="254"/>
      <c r="BR3" s="275"/>
      <c r="BS3" s="253"/>
      <c r="BT3" s="254"/>
      <c r="BU3" s="275"/>
      <c r="BV3" s="253"/>
      <c r="BW3" s="254"/>
      <c r="BX3" s="275"/>
      <c r="BY3" s="253"/>
      <c r="BZ3" s="254"/>
      <c r="CA3" s="275"/>
      <c r="CB3" s="253"/>
      <c r="CC3" s="254"/>
      <c r="CD3" s="275"/>
      <c r="CE3" s="253"/>
      <c r="CF3" s="254"/>
      <c r="CG3" s="275"/>
      <c r="CH3" s="253"/>
      <c r="CI3" s="175"/>
      <c r="CK3" s="1"/>
    </row>
    <row r="4" spans="1:164" x14ac:dyDescent="0.35">
      <c r="A4" s="208"/>
      <c r="B4" s="170" t="s">
        <v>2</v>
      </c>
      <c r="C4" s="258"/>
      <c r="D4" s="259"/>
      <c r="E4" s="255"/>
      <c r="F4" s="258"/>
      <c r="G4" s="259"/>
      <c r="H4" s="255"/>
      <c r="I4" s="258"/>
      <c r="J4" s="259"/>
      <c r="K4" s="255"/>
      <c r="L4" s="258"/>
      <c r="M4" s="259"/>
      <c r="N4" s="255"/>
      <c r="O4" s="258"/>
      <c r="P4" s="259"/>
      <c r="Q4" s="255"/>
      <c r="R4" s="258"/>
      <c r="S4" s="259"/>
      <c r="T4" s="255"/>
      <c r="U4" s="258"/>
      <c r="V4" s="259"/>
      <c r="W4" s="255"/>
      <c r="X4" s="258"/>
      <c r="Y4" s="260"/>
      <c r="Z4" s="65"/>
      <c r="AA4" s="176"/>
      <c r="AB4" s="64"/>
      <c r="AC4" s="65"/>
      <c r="AD4" s="176"/>
      <c r="AE4" s="64"/>
      <c r="AF4" s="65"/>
      <c r="AG4" s="176"/>
      <c r="AH4" s="64"/>
      <c r="AI4" s="65"/>
      <c r="AJ4" s="176"/>
      <c r="AK4" s="64"/>
      <c r="AL4" s="65"/>
      <c r="AM4" s="176"/>
      <c r="AN4" s="64"/>
      <c r="AO4" s="65"/>
      <c r="AP4" s="176"/>
      <c r="AQ4" s="64"/>
      <c r="AR4" s="65"/>
      <c r="AS4" s="176"/>
      <c r="AT4" s="64"/>
      <c r="AU4" s="65"/>
      <c r="AV4" s="176"/>
      <c r="AW4" s="64"/>
      <c r="AX4" s="65"/>
      <c r="AY4" s="176"/>
      <c r="AZ4" s="64"/>
      <c r="BA4" s="65"/>
      <c r="BB4" s="176"/>
      <c r="BC4" s="64"/>
      <c r="BD4" s="258"/>
      <c r="BE4" s="259"/>
      <c r="BF4" s="276"/>
      <c r="BG4" s="258"/>
      <c r="BH4" s="259"/>
      <c r="BI4" s="276"/>
      <c r="BJ4" s="258"/>
      <c r="BK4" s="259"/>
      <c r="BL4" s="276"/>
      <c r="BM4" s="258"/>
      <c r="BN4" s="259"/>
      <c r="BO4" s="276"/>
      <c r="BP4" s="258"/>
      <c r="BQ4" s="259"/>
      <c r="BR4" s="276"/>
      <c r="BS4" s="258"/>
      <c r="BT4" s="259"/>
      <c r="BU4" s="276"/>
      <c r="BV4" s="258"/>
      <c r="BW4" s="259"/>
      <c r="BX4" s="276"/>
      <c r="BY4" s="258"/>
      <c r="BZ4" s="259"/>
      <c r="CA4" s="276"/>
      <c r="CB4" s="258"/>
      <c r="CC4" s="259"/>
      <c r="CD4" s="276"/>
      <c r="CE4" s="258"/>
      <c r="CF4" s="259"/>
      <c r="CG4" s="276"/>
      <c r="CH4" s="258"/>
      <c r="CI4" s="176"/>
      <c r="CK4" s="1"/>
    </row>
    <row r="5" spans="1:164" x14ac:dyDescent="0.35">
      <c r="A5" s="208"/>
      <c r="B5" s="170" t="s">
        <v>3</v>
      </c>
      <c r="C5" s="258"/>
      <c r="D5" s="259"/>
      <c r="E5" s="255"/>
      <c r="F5" s="258"/>
      <c r="G5" s="259"/>
      <c r="H5" s="255"/>
      <c r="I5" s="258"/>
      <c r="J5" s="259"/>
      <c r="K5" s="255"/>
      <c r="L5" s="258"/>
      <c r="M5" s="259"/>
      <c r="N5" s="255"/>
      <c r="O5" s="258"/>
      <c r="P5" s="259"/>
      <c r="Q5" s="255"/>
      <c r="R5" s="258"/>
      <c r="S5" s="259"/>
      <c r="T5" s="255"/>
      <c r="U5" s="258"/>
      <c r="V5" s="259"/>
      <c r="W5" s="255"/>
      <c r="X5" s="258"/>
      <c r="Y5" s="260"/>
      <c r="Z5" s="65"/>
      <c r="AA5" s="176"/>
      <c r="AB5" s="64"/>
      <c r="AC5" s="65"/>
      <c r="AD5" s="176"/>
      <c r="AE5" s="64"/>
      <c r="AF5" s="65"/>
      <c r="AG5" s="176"/>
      <c r="AH5" s="64"/>
      <c r="AI5" s="65"/>
      <c r="AJ5" s="176"/>
      <c r="AK5" s="64"/>
      <c r="AL5" s="65"/>
      <c r="AM5" s="176"/>
      <c r="AN5" s="64"/>
      <c r="AO5" s="65"/>
      <c r="AP5" s="176"/>
      <c r="AQ5" s="64"/>
      <c r="AR5" s="65"/>
      <c r="AS5" s="176"/>
      <c r="AT5" s="64"/>
      <c r="AU5" s="65"/>
      <c r="AV5" s="176"/>
      <c r="AW5" s="64"/>
      <c r="AX5" s="65"/>
      <c r="AY5" s="176"/>
      <c r="AZ5" s="64"/>
      <c r="BA5" s="65"/>
      <c r="BB5" s="176"/>
      <c r="BC5" s="64"/>
      <c r="BD5" s="258"/>
      <c r="BE5" s="259"/>
      <c r="BF5" s="276"/>
      <c r="BG5" s="258"/>
      <c r="BH5" s="259"/>
      <c r="BI5" s="276"/>
      <c r="BJ5" s="258"/>
      <c r="BK5" s="259"/>
      <c r="BL5" s="276"/>
      <c r="BM5" s="258"/>
      <c r="BN5" s="259"/>
      <c r="BO5" s="276"/>
      <c r="BP5" s="258"/>
      <c r="BQ5" s="259"/>
      <c r="BR5" s="276"/>
      <c r="BS5" s="258"/>
      <c r="BT5" s="259"/>
      <c r="BU5" s="276"/>
      <c r="BV5" s="258"/>
      <c r="BW5" s="259"/>
      <c r="BX5" s="276"/>
      <c r="BY5" s="258"/>
      <c r="BZ5" s="259"/>
      <c r="CA5" s="276"/>
      <c r="CB5" s="258"/>
      <c r="CC5" s="259"/>
      <c r="CD5" s="276"/>
      <c r="CE5" s="258"/>
      <c r="CF5" s="259"/>
      <c r="CG5" s="276"/>
      <c r="CH5" s="258"/>
      <c r="CI5" s="176"/>
      <c r="CK5" s="1"/>
    </row>
    <row r="6" spans="1:164" ht="15" thickBot="1" x14ac:dyDescent="0.4">
      <c r="A6" s="208"/>
      <c r="B6" s="171" t="s">
        <v>4</v>
      </c>
      <c r="C6" s="261"/>
      <c r="D6" s="262"/>
      <c r="E6" s="263"/>
      <c r="F6" s="261"/>
      <c r="G6" s="262"/>
      <c r="H6" s="263"/>
      <c r="I6" s="261"/>
      <c r="J6" s="262"/>
      <c r="K6" s="263"/>
      <c r="L6" s="261"/>
      <c r="M6" s="262"/>
      <c r="N6" s="263"/>
      <c r="O6" s="261"/>
      <c r="P6" s="262"/>
      <c r="Q6" s="263"/>
      <c r="R6" s="261"/>
      <c r="S6" s="262"/>
      <c r="T6" s="263"/>
      <c r="U6" s="261"/>
      <c r="V6" s="262"/>
      <c r="W6" s="263"/>
      <c r="X6" s="261"/>
      <c r="Y6" s="264"/>
      <c r="Z6" s="67"/>
      <c r="AA6" s="177"/>
      <c r="AB6" s="66"/>
      <c r="AC6" s="67"/>
      <c r="AD6" s="177"/>
      <c r="AE6" s="66"/>
      <c r="AF6" s="67"/>
      <c r="AG6" s="177"/>
      <c r="AH6" s="66"/>
      <c r="AI6" s="67"/>
      <c r="AJ6" s="177"/>
      <c r="AK6" s="66"/>
      <c r="AL6" s="67"/>
      <c r="AM6" s="177"/>
      <c r="AN6" s="66"/>
      <c r="AO6" s="67"/>
      <c r="AP6" s="177"/>
      <c r="AQ6" s="66"/>
      <c r="AR6" s="67"/>
      <c r="AS6" s="177"/>
      <c r="AT6" s="66"/>
      <c r="AU6" s="67"/>
      <c r="AV6" s="177"/>
      <c r="AW6" s="66"/>
      <c r="AX6" s="67"/>
      <c r="AY6" s="177"/>
      <c r="AZ6" s="66"/>
      <c r="BA6" s="67"/>
      <c r="BB6" s="177"/>
      <c r="BC6" s="66"/>
      <c r="BD6" s="261"/>
      <c r="BE6" s="262"/>
      <c r="BF6" s="277"/>
      <c r="BG6" s="261"/>
      <c r="BH6" s="262"/>
      <c r="BI6" s="277"/>
      <c r="BJ6" s="261"/>
      <c r="BK6" s="262"/>
      <c r="BL6" s="277"/>
      <c r="BM6" s="261"/>
      <c r="BN6" s="262"/>
      <c r="BO6" s="277"/>
      <c r="BP6" s="261"/>
      <c r="BQ6" s="262"/>
      <c r="BR6" s="277"/>
      <c r="BS6" s="261"/>
      <c r="BT6" s="262"/>
      <c r="BU6" s="277"/>
      <c r="BV6" s="261"/>
      <c r="BW6" s="262"/>
      <c r="BX6" s="277"/>
      <c r="BY6" s="261"/>
      <c r="BZ6" s="262"/>
      <c r="CA6" s="277"/>
      <c r="CB6" s="261"/>
      <c r="CC6" s="262"/>
      <c r="CD6" s="277"/>
      <c r="CE6" s="261"/>
      <c r="CF6" s="262"/>
      <c r="CG6" s="277"/>
      <c r="CH6" s="261"/>
      <c r="CI6" s="177"/>
      <c r="CK6" s="1"/>
    </row>
    <row r="7" spans="1:164" ht="15.5" thickTop="1" thickBot="1" x14ac:dyDescent="0.4">
      <c r="A7" s="209"/>
      <c r="B7" s="172" t="s">
        <v>5</v>
      </c>
      <c r="C7" s="265">
        <f t="shared" ref="C7:X7" si="0">C4-C3+C6-C5</f>
        <v>0</v>
      </c>
      <c r="D7" s="265">
        <f t="shared" si="0"/>
        <v>0</v>
      </c>
      <c r="E7" s="265">
        <f t="shared" si="0"/>
        <v>0</v>
      </c>
      <c r="F7" s="265">
        <f t="shared" si="0"/>
        <v>0</v>
      </c>
      <c r="G7" s="265">
        <f t="shared" si="0"/>
        <v>0</v>
      </c>
      <c r="H7" s="265">
        <f t="shared" si="0"/>
        <v>0</v>
      </c>
      <c r="I7" s="265">
        <f t="shared" si="0"/>
        <v>0</v>
      </c>
      <c r="J7" s="265">
        <f t="shared" si="0"/>
        <v>0</v>
      </c>
      <c r="K7" s="265">
        <f t="shared" si="0"/>
        <v>0</v>
      </c>
      <c r="L7" s="265">
        <f t="shared" si="0"/>
        <v>0</v>
      </c>
      <c r="M7" s="265">
        <f t="shared" si="0"/>
        <v>0</v>
      </c>
      <c r="N7" s="265">
        <f t="shared" si="0"/>
        <v>0</v>
      </c>
      <c r="O7" s="265">
        <f t="shared" si="0"/>
        <v>0</v>
      </c>
      <c r="P7" s="265">
        <f t="shared" si="0"/>
        <v>0</v>
      </c>
      <c r="Q7" s="265">
        <f t="shared" si="0"/>
        <v>0</v>
      </c>
      <c r="R7" s="265">
        <f t="shared" si="0"/>
        <v>0</v>
      </c>
      <c r="S7" s="265">
        <f t="shared" si="0"/>
        <v>0</v>
      </c>
      <c r="T7" s="265">
        <f t="shared" si="0"/>
        <v>0</v>
      </c>
      <c r="U7" s="265">
        <f t="shared" si="0"/>
        <v>0</v>
      </c>
      <c r="V7" s="265">
        <f t="shared" si="0"/>
        <v>0</v>
      </c>
      <c r="W7" s="265">
        <f t="shared" si="0"/>
        <v>0</v>
      </c>
      <c r="X7" s="265">
        <f t="shared" si="0"/>
        <v>0</v>
      </c>
      <c r="Y7" s="266">
        <f>Y4-Y3+Y6-Y5</f>
        <v>0</v>
      </c>
      <c r="Z7" s="5">
        <f t="shared" ref="Z7" si="1">Z4-Z3+Z6-Z5</f>
        <v>0</v>
      </c>
      <c r="AA7" s="178">
        <f>AA4-AA3+AA6-AA5</f>
        <v>0</v>
      </c>
      <c r="AB7" s="4">
        <f>AB4-AB3+AB6-AB5</f>
        <v>0</v>
      </c>
      <c r="AC7" s="5">
        <f t="shared" ref="AC7" si="2">AC4-AC3+AC6-AC5</f>
        <v>0</v>
      </c>
      <c r="AD7" s="178">
        <f>AD4-AD3+AD6-AD5</f>
        <v>0</v>
      </c>
      <c r="AE7" s="4">
        <f>AE4-AE3+AE6-AE5</f>
        <v>0</v>
      </c>
      <c r="AF7" s="5">
        <f t="shared" ref="AF7" si="3">AF4-AF3+AF6-AF5</f>
        <v>0</v>
      </c>
      <c r="AG7" s="178">
        <f>AG4-AG3+AG6-AG5</f>
        <v>0</v>
      </c>
      <c r="AH7" s="4">
        <f>AH4-AH3+AH6-AH5</f>
        <v>0</v>
      </c>
      <c r="AI7" s="5">
        <f t="shared" ref="AI7" si="4">AI4-AI3+AI6-AI5</f>
        <v>0</v>
      </c>
      <c r="AJ7" s="178">
        <f>AJ4-AJ3+AJ6-AJ5</f>
        <v>0</v>
      </c>
      <c r="AK7" s="4">
        <f>AK4-AK3+AK6-AK5</f>
        <v>0</v>
      </c>
      <c r="AL7" s="5">
        <f t="shared" ref="AL7" si="5">AL4-AL3+AL6-AL5</f>
        <v>0</v>
      </c>
      <c r="AM7" s="178">
        <f>AM4-AM3+AM6-AM5</f>
        <v>0</v>
      </c>
      <c r="AN7" s="4">
        <f>AN4-AN3+AN6-AN5</f>
        <v>0</v>
      </c>
      <c r="AO7" s="5">
        <f t="shared" ref="AO7" si="6">AO4-AO3+AO6-AO5</f>
        <v>0</v>
      </c>
      <c r="AP7" s="178">
        <f>AP4-AP3+AP6-AP5</f>
        <v>0</v>
      </c>
      <c r="AQ7" s="4">
        <f>AQ4-AQ3+AQ6-AQ5</f>
        <v>0</v>
      </c>
      <c r="AR7" s="5">
        <f t="shared" ref="AR7" si="7">AR4-AR3+AR6-AR5</f>
        <v>0</v>
      </c>
      <c r="AS7" s="178">
        <f>AS4-AS3+AS6-AS5</f>
        <v>0</v>
      </c>
      <c r="AT7" s="4">
        <f>AT4-AT3+AT6-AT5</f>
        <v>0</v>
      </c>
      <c r="AU7" s="5">
        <f t="shared" ref="AU7" si="8">AU4-AU3+AU6-AU5</f>
        <v>0</v>
      </c>
      <c r="AV7" s="178">
        <f>AV4-AV3+AV6-AV5</f>
        <v>0</v>
      </c>
      <c r="AW7" s="4">
        <f>AW4-AW3+AW6-AW5</f>
        <v>0</v>
      </c>
      <c r="AX7" s="5">
        <f t="shared" ref="AX7" si="9">AX4-AX3+AX6-AX5</f>
        <v>0</v>
      </c>
      <c r="AY7" s="178">
        <f>AY4-AY3+AY6-AY5</f>
        <v>0</v>
      </c>
      <c r="AZ7" s="4">
        <f>AZ4-AZ3+AZ6-AZ5</f>
        <v>0</v>
      </c>
      <c r="BA7" s="5">
        <f t="shared" ref="BA7" si="10">BA4-BA3+BA6-BA5</f>
        <v>0</v>
      </c>
      <c r="BB7" s="178">
        <f>BB4-BB3+BB6-BB5</f>
        <v>0</v>
      </c>
      <c r="BC7" s="4">
        <f>BC4-BC3+BC6-BC5</f>
        <v>0</v>
      </c>
      <c r="BD7" s="267">
        <f t="shared" ref="BD7" si="11">BD4-BD3+BD6-BD5</f>
        <v>0</v>
      </c>
      <c r="BE7" s="265">
        <f>BE4-BE3+BE6-BE5</f>
        <v>0</v>
      </c>
      <c r="BF7" s="278">
        <f>BF4-BF3+BF6-BF5</f>
        <v>0</v>
      </c>
      <c r="BG7" s="267">
        <f t="shared" ref="BG7" si="12">BG4-BG3+BG6-BG5</f>
        <v>0</v>
      </c>
      <c r="BH7" s="265">
        <f>BH4-BH3+BH6-BH5</f>
        <v>0</v>
      </c>
      <c r="BI7" s="278">
        <f>BI4-BI3+BI6-BI5</f>
        <v>0</v>
      </c>
      <c r="BJ7" s="267">
        <f t="shared" ref="BJ7" si="13">BJ4-BJ3+BJ6-BJ5</f>
        <v>0</v>
      </c>
      <c r="BK7" s="265">
        <f>BK4-BK3+BK6-BK5</f>
        <v>0</v>
      </c>
      <c r="BL7" s="278">
        <f>BL4-BL3+BL6-BL5</f>
        <v>0</v>
      </c>
      <c r="BM7" s="267">
        <f t="shared" ref="BM7" si="14">BM4-BM3+BM6-BM5</f>
        <v>0</v>
      </c>
      <c r="BN7" s="265">
        <f>BN4-BN3+BN6-BN5</f>
        <v>0</v>
      </c>
      <c r="BO7" s="278">
        <f>BO4-BO3+BO6-BO5</f>
        <v>0</v>
      </c>
      <c r="BP7" s="267">
        <f t="shared" ref="BP7" si="15">BP4-BP3+BP6-BP5</f>
        <v>0</v>
      </c>
      <c r="BQ7" s="265">
        <f>BQ4-BQ3+BQ6-BQ5</f>
        <v>0</v>
      </c>
      <c r="BR7" s="278">
        <f>BR4-BR3+BR6-BR5</f>
        <v>0</v>
      </c>
      <c r="BS7" s="267">
        <f t="shared" ref="BS7" si="16">BS4-BS3+BS6-BS5</f>
        <v>0</v>
      </c>
      <c r="BT7" s="265">
        <f>BT4-BT3+BT6-BT5</f>
        <v>0</v>
      </c>
      <c r="BU7" s="278">
        <f>BU4-BU3+BU6-BU5</f>
        <v>0</v>
      </c>
      <c r="BV7" s="267">
        <f t="shared" ref="BV7" si="17">BV4-BV3+BV6-BV5</f>
        <v>0</v>
      </c>
      <c r="BW7" s="265">
        <f>BW4-BW3+BW6-BW5</f>
        <v>0</v>
      </c>
      <c r="BX7" s="278">
        <f>BX4-BX3+BX6-BX5</f>
        <v>0</v>
      </c>
      <c r="BY7" s="267">
        <f t="shared" ref="BY7" si="18">BY4-BY3+BY6-BY5</f>
        <v>0</v>
      </c>
      <c r="BZ7" s="265">
        <f>BZ4-BZ3+BZ6-BZ5</f>
        <v>0</v>
      </c>
      <c r="CA7" s="278">
        <f>CA4-CA3+CA6-CA5</f>
        <v>0</v>
      </c>
      <c r="CB7" s="267">
        <f t="shared" ref="CB7" si="19">CB4-CB3+CB6-CB5</f>
        <v>0</v>
      </c>
      <c r="CC7" s="265">
        <f>CC4-CC3+CC6-CC5</f>
        <v>0</v>
      </c>
      <c r="CD7" s="278">
        <f>CD4-CD3+CD6-CD5</f>
        <v>0</v>
      </c>
      <c r="CE7" s="267">
        <f t="shared" ref="CE7" si="20">CE4-CE3+CE6-CE5</f>
        <v>0</v>
      </c>
      <c r="CF7" s="265">
        <f>CF4-CF3+CF6-CF5</f>
        <v>0</v>
      </c>
      <c r="CG7" s="278">
        <f>CG4-CG3+CG6-CG5</f>
        <v>0</v>
      </c>
      <c r="CH7" s="267">
        <f t="shared" ref="CH7" si="21">CH4-CH3+CH6-CH5</f>
        <v>0</v>
      </c>
      <c r="CI7" s="178">
        <f>CI4-CI3+CI6-CI5</f>
        <v>0</v>
      </c>
      <c r="CK7" s="1"/>
    </row>
    <row r="8" spans="1:164" x14ac:dyDescent="0.35">
      <c r="A8" s="207" t="str">
        <f>StudentInfo!B4</f>
        <v>Student 2</v>
      </c>
      <c r="B8" s="173" t="s">
        <v>1</v>
      </c>
      <c r="C8" s="253"/>
      <c r="D8" s="254"/>
      <c r="E8" s="256"/>
      <c r="F8" s="253"/>
      <c r="G8" s="254"/>
      <c r="H8" s="256"/>
      <c r="I8" s="253"/>
      <c r="J8" s="254"/>
      <c r="K8" s="256"/>
      <c r="L8" s="253"/>
      <c r="M8" s="254"/>
      <c r="N8" s="256"/>
      <c r="O8" s="253"/>
      <c r="P8" s="254"/>
      <c r="Q8" s="256"/>
      <c r="R8" s="253"/>
      <c r="S8" s="254"/>
      <c r="T8" s="256"/>
      <c r="U8" s="253"/>
      <c r="V8" s="254"/>
      <c r="W8" s="256"/>
      <c r="X8" s="253"/>
      <c r="Y8" s="257"/>
      <c r="Z8" s="63"/>
      <c r="AA8" s="175"/>
      <c r="AB8" s="62"/>
      <c r="AC8" s="63"/>
      <c r="AD8" s="175"/>
      <c r="AE8" s="62"/>
      <c r="AF8" s="63"/>
      <c r="AG8" s="175"/>
      <c r="AH8" s="62"/>
      <c r="AI8" s="63"/>
      <c r="AJ8" s="175"/>
      <c r="AK8" s="62"/>
      <c r="AL8" s="63"/>
      <c r="AM8" s="175"/>
      <c r="AN8" s="62"/>
      <c r="AO8" s="63"/>
      <c r="AP8" s="175"/>
      <c r="AQ8" s="62"/>
      <c r="AR8" s="63"/>
      <c r="AS8" s="175"/>
      <c r="AT8" s="62"/>
      <c r="AU8" s="63"/>
      <c r="AV8" s="175"/>
      <c r="AW8" s="62"/>
      <c r="AX8" s="63"/>
      <c r="AY8" s="175"/>
      <c r="AZ8" s="62"/>
      <c r="BA8" s="63"/>
      <c r="BB8" s="175"/>
      <c r="BC8" s="62"/>
      <c r="BD8" s="253"/>
      <c r="BE8" s="254"/>
      <c r="BF8" s="275"/>
      <c r="BG8" s="253"/>
      <c r="BH8" s="254"/>
      <c r="BI8" s="275"/>
      <c r="BJ8" s="253"/>
      <c r="BK8" s="254"/>
      <c r="BL8" s="275"/>
      <c r="BM8" s="253"/>
      <c r="BN8" s="254"/>
      <c r="BO8" s="275"/>
      <c r="BP8" s="253"/>
      <c r="BQ8" s="254"/>
      <c r="BR8" s="275"/>
      <c r="BS8" s="253"/>
      <c r="BT8" s="254"/>
      <c r="BU8" s="275"/>
      <c r="BV8" s="253"/>
      <c r="BW8" s="254"/>
      <c r="BX8" s="275"/>
      <c r="BY8" s="253"/>
      <c r="BZ8" s="254"/>
      <c r="CA8" s="275"/>
      <c r="CB8" s="253"/>
      <c r="CC8" s="254"/>
      <c r="CD8" s="275"/>
      <c r="CE8" s="253"/>
      <c r="CF8" s="254"/>
      <c r="CG8" s="275"/>
      <c r="CH8" s="253"/>
      <c r="CI8" s="175"/>
      <c r="CK8" s="1"/>
    </row>
    <row r="9" spans="1:164" x14ac:dyDescent="0.35">
      <c r="A9" s="208"/>
      <c r="B9" s="170" t="s">
        <v>2</v>
      </c>
      <c r="C9" s="258"/>
      <c r="D9" s="259"/>
      <c r="E9" s="255"/>
      <c r="F9" s="258"/>
      <c r="G9" s="259"/>
      <c r="H9" s="255"/>
      <c r="I9" s="258"/>
      <c r="J9" s="259"/>
      <c r="K9" s="255"/>
      <c r="L9" s="258"/>
      <c r="M9" s="259"/>
      <c r="N9" s="255"/>
      <c r="O9" s="258"/>
      <c r="P9" s="259"/>
      <c r="Q9" s="255"/>
      <c r="R9" s="258"/>
      <c r="S9" s="259"/>
      <c r="T9" s="255"/>
      <c r="U9" s="258"/>
      <c r="V9" s="259"/>
      <c r="W9" s="255"/>
      <c r="X9" s="258"/>
      <c r="Y9" s="260"/>
      <c r="Z9" s="65"/>
      <c r="AA9" s="176"/>
      <c r="AB9" s="64"/>
      <c r="AC9" s="65"/>
      <c r="AD9" s="176"/>
      <c r="AE9" s="64"/>
      <c r="AF9" s="65"/>
      <c r="AG9" s="176"/>
      <c r="AH9" s="64"/>
      <c r="AI9" s="65"/>
      <c r="AJ9" s="176"/>
      <c r="AK9" s="64"/>
      <c r="AL9" s="65"/>
      <c r="AM9" s="176"/>
      <c r="AN9" s="64"/>
      <c r="AO9" s="65"/>
      <c r="AP9" s="176"/>
      <c r="AQ9" s="64"/>
      <c r="AR9" s="65"/>
      <c r="AS9" s="176"/>
      <c r="AT9" s="64"/>
      <c r="AU9" s="65"/>
      <c r="AV9" s="176"/>
      <c r="AW9" s="64"/>
      <c r="AX9" s="65"/>
      <c r="AY9" s="176"/>
      <c r="AZ9" s="64"/>
      <c r="BA9" s="65"/>
      <c r="BB9" s="176"/>
      <c r="BC9" s="64"/>
      <c r="BD9" s="258"/>
      <c r="BE9" s="259"/>
      <c r="BF9" s="276"/>
      <c r="BG9" s="258"/>
      <c r="BH9" s="259"/>
      <c r="BI9" s="276"/>
      <c r="BJ9" s="258"/>
      <c r="BK9" s="259"/>
      <c r="BL9" s="276"/>
      <c r="BM9" s="258"/>
      <c r="BN9" s="259"/>
      <c r="BO9" s="276"/>
      <c r="BP9" s="258"/>
      <c r="BQ9" s="259"/>
      <c r="BR9" s="276"/>
      <c r="BS9" s="258"/>
      <c r="BT9" s="259"/>
      <c r="BU9" s="276"/>
      <c r="BV9" s="258"/>
      <c r="BW9" s="259"/>
      <c r="BX9" s="276"/>
      <c r="BY9" s="258"/>
      <c r="BZ9" s="259"/>
      <c r="CA9" s="276"/>
      <c r="CB9" s="258"/>
      <c r="CC9" s="259"/>
      <c r="CD9" s="276"/>
      <c r="CE9" s="258"/>
      <c r="CF9" s="259"/>
      <c r="CG9" s="276"/>
      <c r="CH9" s="258"/>
      <c r="CI9" s="176"/>
      <c r="CK9" s="1"/>
    </row>
    <row r="10" spans="1:164" x14ac:dyDescent="0.35">
      <c r="A10" s="208"/>
      <c r="B10" s="170" t="s">
        <v>3</v>
      </c>
      <c r="C10" s="258"/>
      <c r="D10" s="259"/>
      <c r="E10" s="255"/>
      <c r="F10" s="258"/>
      <c r="G10" s="259"/>
      <c r="H10" s="255"/>
      <c r="I10" s="258"/>
      <c r="J10" s="259"/>
      <c r="K10" s="255"/>
      <c r="L10" s="258"/>
      <c r="M10" s="259"/>
      <c r="N10" s="255"/>
      <c r="O10" s="258"/>
      <c r="P10" s="259"/>
      <c r="Q10" s="255"/>
      <c r="R10" s="258"/>
      <c r="S10" s="259"/>
      <c r="T10" s="255"/>
      <c r="U10" s="258"/>
      <c r="V10" s="259"/>
      <c r="W10" s="255"/>
      <c r="X10" s="258"/>
      <c r="Y10" s="260"/>
      <c r="Z10" s="65"/>
      <c r="AA10" s="176"/>
      <c r="AB10" s="64"/>
      <c r="AC10" s="65"/>
      <c r="AD10" s="176"/>
      <c r="AE10" s="64"/>
      <c r="AF10" s="65"/>
      <c r="AG10" s="176"/>
      <c r="AH10" s="64"/>
      <c r="AI10" s="65"/>
      <c r="AJ10" s="176"/>
      <c r="AK10" s="64"/>
      <c r="AL10" s="65"/>
      <c r="AM10" s="176"/>
      <c r="AN10" s="64"/>
      <c r="AO10" s="65"/>
      <c r="AP10" s="176"/>
      <c r="AQ10" s="64"/>
      <c r="AR10" s="65"/>
      <c r="AS10" s="176"/>
      <c r="AT10" s="64"/>
      <c r="AU10" s="65"/>
      <c r="AV10" s="176"/>
      <c r="AW10" s="64"/>
      <c r="AX10" s="65"/>
      <c r="AY10" s="176"/>
      <c r="AZ10" s="64"/>
      <c r="BA10" s="65"/>
      <c r="BB10" s="176"/>
      <c r="BC10" s="64"/>
      <c r="BD10" s="258"/>
      <c r="BE10" s="259"/>
      <c r="BF10" s="276"/>
      <c r="BG10" s="258"/>
      <c r="BH10" s="259"/>
      <c r="BI10" s="276"/>
      <c r="BJ10" s="258"/>
      <c r="BK10" s="259"/>
      <c r="BL10" s="276"/>
      <c r="BM10" s="258"/>
      <c r="BN10" s="259"/>
      <c r="BO10" s="276"/>
      <c r="BP10" s="258"/>
      <c r="BQ10" s="259"/>
      <c r="BR10" s="276"/>
      <c r="BS10" s="258"/>
      <c r="BT10" s="259"/>
      <c r="BU10" s="276"/>
      <c r="BV10" s="258"/>
      <c r="BW10" s="259"/>
      <c r="BX10" s="276"/>
      <c r="BY10" s="258"/>
      <c r="BZ10" s="259"/>
      <c r="CA10" s="276"/>
      <c r="CB10" s="258"/>
      <c r="CC10" s="259"/>
      <c r="CD10" s="276"/>
      <c r="CE10" s="258"/>
      <c r="CF10" s="259"/>
      <c r="CG10" s="276"/>
      <c r="CH10" s="258"/>
      <c r="CI10" s="176"/>
      <c r="CK10" s="1"/>
    </row>
    <row r="11" spans="1:164" ht="15" thickBot="1" x14ac:dyDescent="0.4">
      <c r="A11" s="208"/>
      <c r="B11" s="171" t="s">
        <v>4</v>
      </c>
      <c r="C11" s="261"/>
      <c r="D11" s="262"/>
      <c r="E11" s="263"/>
      <c r="F11" s="261"/>
      <c r="G11" s="262"/>
      <c r="H11" s="263"/>
      <c r="I11" s="261"/>
      <c r="J11" s="262"/>
      <c r="K11" s="263"/>
      <c r="L11" s="261"/>
      <c r="M11" s="262"/>
      <c r="N11" s="263"/>
      <c r="O11" s="261"/>
      <c r="P11" s="262"/>
      <c r="Q11" s="263"/>
      <c r="R11" s="261"/>
      <c r="S11" s="262"/>
      <c r="T11" s="263"/>
      <c r="U11" s="261"/>
      <c r="V11" s="262"/>
      <c r="W11" s="263"/>
      <c r="X11" s="261"/>
      <c r="Y11" s="264"/>
      <c r="Z11" s="67"/>
      <c r="AA11" s="177"/>
      <c r="AB11" s="66"/>
      <c r="AC11" s="67"/>
      <c r="AD11" s="177"/>
      <c r="AE11" s="66"/>
      <c r="AF11" s="67"/>
      <c r="AG11" s="177"/>
      <c r="AH11" s="66"/>
      <c r="AI11" s="67"/>
      <c r="AJ11" s="177"/>
      <c r="AK11" s="66"/>
      <c r="AL11" s="67"/>
      <c r="AM11" s="177"/>
      <c r="AN11" s="66"/>
      <c r="AO11" s="67"/>
      <c r="AP11" s="177"/>
      <c r="AQ11" s="66"/>
      <c r="AR11" s="67"/>
      <c r="AS11" s="177"/>
      <c r="AT11" s="66"/>
      <c r="AU11" s="67"/>
      <c r="AV11" s="177"/>
      <c r="AW11" s="66"/>
      <c r="AX11" s="67"/>
      <c r="AY11" s="177"/>
      <c r="AZ11" s="66"/>
      <c r="BA11" s="67"/>
      <c r="BB11" s="177"/>
      <c r="BC11" s="66"/>
      <c r="BD11" s="261"/>
      <c r="BE11" s="262"/>
      <c r="BF11" s="277"/>
      <c r="BG11" s="261"/>
      <c r="BH11" s="262"/>
      <c r="BI11" s="277"/>
      <c r="BJ11" s="261"/>
      <c r="BK11" s="262"/>
      <c r="BL11" s="277"/>
      <c r="BM11" s="261"/>
      <c r="BN11" s="262"/>
      <c r="BO11" s="277"/>
      <c r="BP11" s="261"/>
      <c r="BQ11" s="262"/>
      <c r="BR11" s="277"/>
      <c r="BS11" s="261"/>
      <c r="BT11" s="262"/>
      <c r="BU11" s="277"/>
      <c r="BV11" s="261"/>
      <c r="BW11" s="262"/>
      <c r="BX11" s="277"/>
      <c r="BY11" s="261"/>
      <c r="BZ11" s="262"/>
      <c r="CA11" s="277"/>
      <c r="CB11" s="261"/>
      <c r="CC11" s="262"/>
      <c r="CD11" s="277"/>
      <c r="CE11" s="261"/>
      <c r="CF11" s="262"/>
      <c r="CG11" s="277"/>
      <c r="CH11" s="261"/>
      <c r="CI11" s="177"/>
      <c r="CK11" s="1"/>
    </row>
    <row r="12" spans="1:164" ht="15.5" thickTop="1" thickBot="1" x14ac:dyDescent="0.4">
      <c r="A12" s="209"/>
      <c r="B12" s="172" t="s">
        <v>5</v>
      </c>
      <c r="C12" s="265">
        <f t="shared" ref="C12:D52" si="22">C9-C8+C11-C10</f>
        <v>0</v>
      </c>
      <c r="D12" s="265">
        <f t="shared" si="22"/>
        <v>0</v>
      </c>
      <c r="E12" s="265">
        <f t="shared" ref="C12:X12" si="23">E9-E8+E11-E10</f>
        <v>0</v>
      </c>
      <c r="F12" s="265">
        <f t="shared" si="23"/>
        <v>0</v>
      </c>
      <c r="G12" s="265">
        <f t="shared" si="23"/>
        <v>0</v>
      </c>
      <c r="H12" s="265">
        <f t="shared" si="23"/>
        <v>0</v>
      </c>
      <c r="I12" s="265">
        <f t="shared" si="23"/>
        <v>0</v>
      </c>
      <c r="J12" s="265">
        <f t="shared" si="23"/>
        <v>0</v>
      </c>
      <c r="K12" s="265">
        <f t="shared" si="23"/>
        <v>0</v>
      </c>
      <c r="L12" s="265">
        <f t="shared" si="23"/>
        <v>0</v>
      </c>
      <c r="M12" s="265">
        <f t="shared" si="23"/>
        <v>0</v>
      </c>
      <c r="N12" s="265">
        <f t="shared" si="23"/>
        <v>0</v>
      </c>
      <c r="O12" s="265">
        <f t="shared" si="23"/>
        <v>0</v>
      </c>
      <c r="P12" s="265">
        <f t="shared" si="23"/>
        <v>0</v>
      </c>
      <c r="Q12" s="265">
        <f t="shared" si="23"/>
        <v>0</v>
      </c>
      <c r="R12" s="265">
        <f t="shared" si="23"/>
        <v>0</v>
      </c>
      <c r="S12" s="265">
        <f t="shared" si="23"/>
        <v>0</v>
      </c>
      <c r="T12" s="265">
        <f t="shared" si="23"/>
        <v>0</v>
      </c>
      <c r="U12" s="265">
        <f t="shared" si="23"/>
        <v>0</v>
      </c>
      <c r="V12" s="265">
        <f t="shared" si="23"/>
        <v>0</v>
      </c>
      <c r="W12" s="265">
        <f t="shared" si="23"/>
        <v>0</v>
      </c>
      <c r="X12" s="265">
        <f t="shared" si="23"/>
        <v>0</v>
      </c>
      <c r="Y12" s="266">
        <f t="shared" ref="V12:Y12" si="24">Y9-Y8+Y11-Y10</f>
        <v>0</v>
      </c>
      <c r="Z12" s="5">
        <f t="shared" ref="Z12:CH12" si="25">Z9-Z8+Z11-Z10</f>
        <v>0</v>
      </c>
      <c r="AA12" s="178">
        <f t="shared" si="25"/>
        <v>0</v>
      </c>
      <c r="AB12" s="4">
        <f t="shared" si="25"/>
        <v>0</v>
      </c>
      <c r="AC12" s="5">
        <f t="shared" si="25"/>
        <v>0</v>
      </c>
      <c r="AD12" s="178">
        <f t="shared" si="25"/>
        <v>0</v>
      </c>
      <c r="AE12" s="4">
        <f t="shared" si="25"/>
        <v>0</v>
      </c>
      <c r="AF12" s="5">
        <f t="shared" si="25"/>
        <v>0</v>
      </c>
      <c r="AG12" s="178">
        <f t="shared" si="25"/>
        <v>0</v>
      </c>
      <c r="AH12" s="4">
        <f t="shared" si="25"/>
        <v>0</v>
      </c>
      <c r="AI12" s="5">
        <f t="shared" si="25"/>
        <v>0</v>
      </c>
      <c r="AJ12" s="178">
        <f t="shared" si="25"/>
        <v>0</v>
      </c>
      <c r="AK12" s="4">
        <f t="shared" si="25"/>
        <v>0</v>
      </c>
      <c r="AL12" s="5">
        <f t="shared" si="25"/>
        <v>0</v>
      </c>
      <c r="AM12" s="178">
        <f t="shared" si="25"/>
        <v>0</v>
      </c>
      <c r="AN12" s="4">
        <f t="shared" si="25"/>
        <v>0</v>
      </c>
      <c r="AO12" s="5">
        <f t="shared" si="25"/>
        <v>0</v>
      </c>
      <c r="AP12" s="178">
        <f t="shared" si="25"/>
        <v>0</v>
      </c>
      <c r="AQ12" s="4">
        <f t="shared" si="25"/>
        <v>0</v>
      </c>
      <c r="AR12" s="5">
        <f t="shared" si="25"/>
        <v>0</v>
      </c>
      <c r="AS12" s="178">
        <f t="shared" si="25"/>
        <v>0</v>
      </c>
      <c r="AT12" s="4">
        <f t="shared" si="25"/>
        <v>0</v>
      </c>
      <c r="AU12" s="5">
        <f t="shared" si="25"/>
        <v>0</v>
      </c>
      <c r="AV12" s="178">
        <f t="shared" si="25"/>
        <v>0</v>
      </c>
      <c r="AW12" s="4">
        <f t="shared" si="25"/>
        <v>0</v>
      </c>
      <c r="AX12" s="5">
        <f t="shared" si="25"/>
        <v>0</v>
      </c>
      <c r="AY12" s="178">
        <f t="shared" si="25"/>
        <v>0</v>
      </c>
      <c r="AZ12" s="4">
        <f t="shared" si="25"/>
        <v>0</v>
      </c>
      <c r="BA12" s="5">
        <f t="shared" si="25"/>
        <v>0</v>
      </c>
      <c r="BB12" s="178">
        <f t="shared" si="25"/>
        <v>0</v>
      </c>
      <c r="BC12" s="4">
        <f t="shared" si="25"/>
        <v>0</v>
      </c>
      <c r="BD12" s="267">
        <f t="shared" si="25"/>
        <v>0</v>
      </c>
      <c r="BE12" s="265">
        <f t="shared" si="25"/>
        <v>0</v>
      </c>
      <c r="BF12" s="278">
        <f t="shared" si="25"/>
        <v>0</v>
      </c>
      <c r="BG12" s="267">
        <f t="shared" si="25"/>
        <v>0</v>
      </c>
      <c r="BH12" s="265">
        <f t="shared" si="25"/>
        <v>0</v>
      </c>
      <c r="BI12" s="278">
        <f t="shared" si="25"/>
        <v>0</v>
      </c>
      <c r="BJ12" s="267">
        <f t="shared" si="25"/>
        <v>0</v>
      </c>
      <c r="BK12" s="265">
        <f t="shared" si="25"/>
        <v>0</v>
      </c>
      <c r="BL12" s="278">
        <f t="shared" si="25"/>
        <v>0</v>
      </c>
      <c r="BM12" s="267">
        <f t="shared" si="25"/>
        <v>0</v>
      </c>
      <c r="BN12" s="265">
        <f t="shared" si="25"/>
        <v>0</v>
      </c>
      <c r="BO12" s="278">
        <f t="shared" si="25"/>
        <v>0</v>
      </c>
      <c r="BP12" s="267">
        <f t="shared" si="25"/>
        <v>0</v>
      </c>
      <c r="BQ12" s="265">
        <f t="shared" si="25"/>
        <v>0</v>
      </c>
      <c r="BR12" s="278">
        <f t="shared" si="25"/>
        <v>0</v>
      </c>
      <c r="BS12" s="267">
        <f t="shared" si="25"/>
        <v>0</v>
      </c>
      <c r="BT12" s="265">
        <f t="shared" si="25"/>
        <v>0</v>
      </c>
      <c r="BU12" s="278">
        <f t="shared" si="25"/>
        <v>0</v>
      </c>
      <c r="BV12" s="267">
        <f t="shared" si="25"/>
        <v>0</v>
      </c>
      <c r="BW12" s="265">
        <f t="shared" si="25"/>
        <v>0</v>
      </c>
      <c r="BX12" s="278">
        <f t="shared" si="25"/>
        <v>0</v>
      </c>
      <c r="BY12" s="267">
        <f t="shared" si="25"/>
        <v>0</v>
      </c>
      <c r="BZ12" s="265">
        <f t="shared" si="25"/>
        <v>0</v>
      </c>
      <c r="CA12" s="278">
        <f t="shared" si="25"/>
        <v>0</v>
      </c>
      <c r="CB12" s="267">
        <f t="shared" si="25"/>
        <v>0</v>
      </c>
      <c r="CC12" s="265">
        <f t="shared" si="25"/>
        <v>0</v>
      </c>
      <c r="CD12" s="278">
        <f t="shared" si="25"/>
        <v>0</v>
      </c>
      <c r="CE12" s="267">
        <f t="shared" si="25"/>
        <v>0</v>
      </c>
      <c r="CF12" s="265">
        <f t="shared" si="25"/>
        <v>0</v>
      </c>
      <c r="CG12" s="278">
        <f t="shared" si="25"/>
        <v>0</v>
      </c>
      <c r="CH12" s="267">
        <f t="shared" si="25"/>
        <v>0</v>
      </c>
      <c r="CI12" s="178">
        <f t="shared" ref="CI12" si="26">CI9-CI8+CI11-CI10</f>
        <v>0</v>
      </c>
      <c r="CK12" s="1"/>
    </row>
    <row r="13" spans="1:164" x14ac:dyDescent="0.35">
      <c r="A13" s="207" t="str">
        <f>StudentInfo!B5</f>
        <v>Student 3</v>
      </c>
      <c r="B13" s="173" t="s">
        <v>1</v>
      </c>
      <c r="C13" s="253"/>
      <c r="D13" s="254"/>
      <c r="E13" s="256"/>
      <c r="F13" s="253"/>
      <c r="G13" s="254"/>
      <c r="H13" s="256"/>
      <c r="I13" s="253"/>
      <c r="J13" s="254"/>
      <c r="K13" s="256"/>
      <c r="L13" s="253"/>
      <c r="M13" s="254"/>
      <c r="N13" s="256"/>
      <c r="O13" s="253"/>
      <c r="P13" s="254"/>
      <c r="Q13" s="256"/>
      <c r="R13" s="253"/>
      <c r="S13" s="254"/>
      <c r="T13" s="256"/>
      <c r="U13" s="253"/>
      <c r="V13" s="254"/>
      <c r="W13" s="256"/>
      <c r="X13" s="253"/>
      <c r="Y13" s="257"/>
      <c r="Z13" s="63"/>
      <c r="AA13" s="175"/>
      <c r="AB13" s="62"/>
      <c r="AC13" s="63"/>
      <c r="AD13" s="175"/>
      <c r="AE13" s="62"/>
      <c r="AF13" s="63"/>
      <c r="AG13" s="175"/>
      <c r="AH13" s="62"/>
      <c r="AI13" s="63"/>
      <c r="AJ13" s="175"/>
      <c r="AK13" s="62"/>
      <c r="AL13" s="63"/>
      <c r="AM13" s="175"/>
      <c r="AN13" s="62"/>
      <c r="AO13" s="63"/>
      <c r="AP13" s="175"/>
      <c r="AQ13" s="62"/>
      <c r="AR13" s="63"/>
      <c r="AS13" s="175"/>
      <c r="AT13" s="62"/>
      <c r="AU13" s="63"/>
      <c r="AV13" s="175"/>
      <c r="AW13" s="62"/>
      <c r="AX13" s="63"/>
      <c r="AY13" s="175"/>
      <c r="AZ13" s="62"/>
      <c r="BA13" s="63"/>
      <c r="BB13" s="175"/>
      <c r="BC13" s="62"/>
      <c r="BD13" s="253"/>
      <c r="BE13" s="254"/>
      <c r="BF13" s="275"/>
      <c r="BG13" s="253"/>
      <c r="BH13" s="254"/>
      <c r="BI13" s="275"/>
      <c r="BJ13" s="253"/>
      <c r="BK13" s="254"/>
      <c r="BL13" s="275"/>
      <c r="BM13" s="253"/>
      <c r="BN13" s="254"/>
      <c r="BO13" s="275"/>
      <c r="BP13" s="253"/>
      <c r="BQ13" s="254"/>
      <c r="BR13" s="275"/>
      <c r="BS13" s="253"/>
      <c r="BT13" s="254"/>
      <c r="BU13" s="275"/>
      <c r="BV13" s="253"/>
      <c r="BW13" s="254"/>
      <c r="BX13" s="275"/>
      <c r="BY13" s="253"/>
      <c r="BZ13" s="254"/>
      <c r="CA13" s="275"/>
      <c r="CB13" s="253"/>
      <c r="CC13" s="254"/>
      <c r="CD13" s="275"/>
      <c r="CE13" s="253"/>
      <c r="CF13" s="254"/>
      <c r="CG13" s="275"/>
      <c r="CH13" s="253"/>
      <c r="CI13" s="175"/>
      <c r="CK13" s="1"/>
    </row>
    <row r="14" spans="1:164" x14ac:dyDescent="0.35">
      <c r="A14" s="208"/>
      <c r="B14" s="170" t="s">
        <v>2</v>
      </c>
      <c r="C14" s="258"/>
      <c r="D14" s="259"/>
      <c r="E14" s="255"/>
      <c r="F14" s="258"/>
      <c r="G14" s="259"/>
      <c r="H14" s="255"/>
      <c r="I14" s="258"/>
      <c r="J14" s="259"/>
      <c r="K14" s="255"/>
      <c r="L14" s="258"/>
      <c r="M14" s="259"/>
      <c r="N14" s="255"/>
      <c r="O14" s="258"/>
      <c r="P14" s="259"/>
      <c r="Q14" s="255"/>
      <c r="R14" s="258"/>
      <c r="S14" s="259"/>
      <c r="T14" s="255"/>
      <c r="U14" s="258"/>
      <c r="V14" s="259"/>
      <c r="W14" s="255"/>
      <c r="X14" s="258"/>
      <c r="Y14" s="260"/>
      <c r="Z14" s="65"/>
      <c r="AA14" s="176"/>
      <c r="AB14" s="64"/>
      <c r="AC14" s="65"/>
      <c r="AD14" s="176"/>
      <c r="AE14" s="64"/>
      <c r="AF14" s="65"/>
      <c r="AG14" s="176"/>
      <c r="AH14" s="64"/>
      <c r="AI14" s="65"/>
      <c r="AJ14" s="176"/>
      <c r="AK14" s="64"/>
      <c r="AL14" s="65"/>
      <c r="AM14" s="176"/>
      <c r="AN14" s="64"/>
      <c r="AO14" s="65"/>
      <c r="AP14" s="176"/>
      <c r="AQ14" s="64"/>
      <c r="AR14" s="65"/>
      <c r="AS14" s="176"/>
      <c r="AT14" s="64"/>
      <c r="AU14" s="65"/>
      <c r="AV14" s="176"/>
      <c r="AW14" s="64"/>
      <c r="AX14" s="65"/>
      <c r="AY14" s="176"/>
      <c r="AZ14" s="64"/>
      <c r="BA14" s="65"/>
      <c r="BB14" s="176"/>
      <c r="BC14" s="64"/>
      <c r="BD14" s="258"/>
      <c r="BE14" s="259"/>
      <c r="BF14" s="276"/>
      <c r="BG14" s="258"/>
      <c r="BH14" s="259"/>
      <c r="BI14" s="276"/>
      <c r="BJ14" s="258"/>
      <c r="BK14" s="259"/>
      <c r="BL14" s="276"/>
      <c r="BM14" s="258"/>
      <c r="BN14" s="259"/>
      <c r="BO14" s="276"/>
      <c r="BP14" s="258"/>
      <c r="BQ14" s="259"/>
      <c r="BR14" s="276"/>
      <c r="BS14" s="258"/>
      <c r="BT14" s="259"/>
      <c r="BU14" s="276"/>
      <c r="BV14" s="258"/>
      <c r="BW14" s="259"/>
      <c r="BX14" s="276"/>
      <c r="BY14" s="258"/>
      <c r="BZ14" s="259"/>
      <c r="CA14" s="276"/>
      <c r="CB14" s="258"/>
      <c r="CC14" s="259"/>
      <c r="CD14" s="276"/>
      <c r="CE14" s="258"/>
      <c r="CF14" s="259"/>
      <c r="CG14" s="276"/>
      <c r="CH14" s="258"/>
      <c r="CI14" s="176"/>
      <c r="CK14" s="1"/>
    </row>
    <row r="15" spans="1:164" x14ac:dyDescent="0.35">
      <c r="A15" s="208"/>
      <c r="B15" s="170" t="s">
        <v>3</v>
      </c>
      <c r="C15" s="258"/>
      <c r="D15" s="259"/>
      <c r="E15" s="255"/>
      <c r="F15" s="258"/>
      <c r="G15" s="259"/>
      <c r="H15" s="255"/>
      <c r="I15" s="258"/>
      <c r="J15" s="259"/>
      <c r="K15" s="255"/>
      <c r="L15" s="258"/>
      <c r="M15" s="259"/>
      <c r="N15" s="255"/>
      <c r="O15" s="258"/>
      <c r="P15" s="259"/>
      <c r="Q15" s="255"/>
      <c r="R15" s="258"/>
      <c r="S15" s="259"/>
      <c r="T15" s="255"/>
      <c r="U15" s="258"/>
      <c r="V15" s="259"/>
      <c r="W15" s="255"/>
      <c r="X15" s="258"/>
      <c r="Y15" s="260"/>
      <c r="Z15" s="65"/>
      <c r="AA15" s="176"/>
      <c r="AB15" s="64"/>
      <c r="AC15" s="65"/>
      <c r="AD15" s="176"/>
      <c r="AE15" s="64"/>
      <c r="AF15" s="65"/>
      <c r="AG15" s="176"/>
      <c r="AH15" s="64"/>
      <c r="AI15" s="65"/>
      <c r="AJ15" s="176"/>
      <c r="AK15" s="64"/>
      <c r="AL15" s="65"/>
      <c r="AM15" s="176"/>
      <c r="AN15" s="64"/>
      <c r="AO15" s="65"/>
      <c r="AP15" s="176"/>
      <c r="AQ15" s="64"/>
      <c r="AR15" s="65"/>
      <c r="AS15" s="176"/>
      <c r="AT15" s="64"/>
      <c r="AU15" s="65"/>
      <c r="AV15" s="176"/>
      <c r="AW15" s="64"/>
      <c r="AX15" s="65"/>
      <c r="AY15" s="176"/>
      <c r="AZ15" s="64"/>
      <c r="BA15" s="65"/>
      <c r="BB15" s="176"/>
      <c r="BC15" s="64"/>
      <c r="BD15" s="258"/>
      <c r="BE15" s="259"/>
      <c r="BF15" s="276"/>
      <c r="BG15" s="258"/>
      <c r="BH15" s="259"/>
      <c r="BI15" s="276"/>
      <c r="BJ15" s="258"/>
      <c r="BK15" s="259"/>
      <c r="BL15" s="276"/>
      <c r="BM15" s="258"/>
      <c r="BN15" s="259"/>
      <c r="BO15" s="276"/>
      <c r="BP15" s="258"/>
      <c r="BQ15" s="259"/>
      <c r="BR15" s="276"/>
      <c r="BS15" s="258"/>
      <c r="BT15" s="259"/>
      <c r="BU15" s="276"/>
      <c r="BV15" s="258"/>
      <c r="BW15" s="259"/>
      <c r="BX15" s="276"/>
      <c r="BY15" s="258"/>
      <c r="BZ15" s="259"/>
      <c r="CA15" s="276"/>
      <c r="CB15" s="258"/>
      <c r="CC15" s="259"/>
      <c r="CD15" s="276"/>
      <c r="CE15" s="258"/>
      <c r="CF15" s="259"/>
      <c r="CG15" s="276"/>
      <c r="CH15" s="258"/>
      <c r="CI15" s="176"/>
      <c r="CK15" s="1"/>
    </row>
    <row r="16" spans="1:164" ht="15" thickBot="1" x14ac:dyDescent="0.4">
      <c r="A16" s="208"/>
      <c r="B16" s="171" t="s">
        <v>4</v>
      </c>
      <c r="C16" s="261"/>
      <c r="D16" s="262"/>
      <c r="E16" s="263"/>
      <c r="F16" s="261"/>
      <c r="G16" s="262"/>
      <c r="H16" s="263"/>
      <c r="I16" s="261"/>
      <c r="J16" s="262"/>
      <c r="K16" s="263"/>
      <c r="L16" s="261"/>
      <c r="M16" s="262"/>
      <c r="N16" s="263"/>
      <c r="O16" s="261"/>
      <c r="P16" s="262"/>
      <c r="Q16" s="263"/>
      <c r="R16" s="261"/>
      <c r="S16" s="262"/>
      <c r="T16" s="263"/>
      <c r="U16" s="261"/>
      <c r="V16" s="262"/>
      <c r="W16" s="263"/>
      <c r="X16" s="261"/>
      <c r="Y16" s="264"/>
      <c r="Z16" s="67"/>
      <c r="AA16" s="177"/>
      <c r="AB16" s="66"/>
      <c r="AC16" s="67"/>
      <c r="AD16" s="177"/>
      <c r="AE16" s="66"/>
      <c r="AF16" s="67"/>
      <c r="AG16" s="177"/>
      <c r="AH16" s="66"/>
      <c r="AI16" s="67"/>
      <c r="AJ16" s="177"/>
      <c r="AK16" s="66"/>
      <c r="AL16" s="67"/>
      <c r="AM16" s="177"/>
      <c r="AN16" s="66"/>
      <c r="AO16" s="67"/>
      <c r="AP16" s="177"/>
      <c r="AQ16" s="66"/>
      <c r="AR16" s="67"/>
      <c r="AS16" s="177"/>
      <c r="AT16" s="66"/>
      <c r="AU16" s="67"/>
      <c r="AV16" s="177"/>
      <c r="AW16" s="66"/>
      <c r="AX16" s="67"/>
      <c r="AY16" s="177"/>
      <c r="AZ16" s="66"/>
      <c r="BA16" s="67"/>
      <c r="BB16" s="177"/>
      <c r="BC16" s="66"/>
      <c r="BD16" s="261"/>
      <c r="BE16" s="262"/>
      <c r="BF16" s="277"/>
      <c r="BG16" s="261"/>
      <c r="BH16" s="262"/>
      <c r="BI16" s="277"/>
      <c r="BJ16" s="261"/>
      <c r="BK16" s="262"/>
      <c r="BL16" s="277"/>
      <c r="BM16" s="261"/>
      <c r="BN16" s="262"/>
      <c r="BO16" s="277"/>
      <c r="BP16" s="261"/>
      <c r="BQ16" s="262"/>
      <c r="BR16" s="277"/>
      <c r="BS16" s="261"/>
      <c r="BT16" s="262"/>
      <c r="BU16" s="277"/>
      <c r="BV16" s="261"/>
      <c r="BW16" s="262"/>
      <c r="BX16" s="277"/>
      <c r="BY16" s="261"/>
      <c r="BZ16" s="262"/>
      <c r="CA16" s="277"/>
      <c r="CB16" s="261"/>
      <c r="CC16" s="262"/>
      <c r="CD16" s="277"/>
      <c r="CE16" s="261"/>
      <c r="CF16" s="262"/>
      <c r="CG16" s="277"/>
      <c r="CH16" s="261"/>
      <c r="CI16" s="177"/>
      <c r="CK16" s="1"/>
    </row>
    <row r="17" spans="1:89" ht="15.5" thickTop="1" thickBot="1" x14ac:dyDescent="0.4">
      <c r="A17" s="209"/>
      <c r="B17" s="172" t="s">
        <v>5</v>
      </c>
      <c r="C17" s="265">
        <f t="shared" si="22"/>
        <v>0</v>
      </c>
      <c r="D17" s="265">
        <f t="shared" ref="C17:X17" si="27">D14-D13+D16-D15</f>
        <v>0</v>
      </c>
      <c r="E17" s="265">
        <f t="shared" si="27"/>
        <v>0</v>
      </c>
      <c r="F17" s="265">
        <f t="shared" si="27"/>
        <v>0</v>
      </c>
      <c r="G17" s="265">
        <f t="shared" si="27"/>
        <v>0</v>
      </c>
      <c r="H17" s="265">
        <f t="shared" si="27"/>
        <v>0</v>
      </c>
      <c r="I17" s="265">
        <f t="shared" si="27"/>
        <v>0</v>
      </c>
      <c r="J17" s="265">
        <f t="shared" si="27"/>
        <v>0</v>
      </c>
      <c r="K17" s="265">
        <f t="shared" si="27"/>
        <v>0</v>
      </c>
      <c r="L17" s="265">
        <f t="shared" si="27"/>
        <v>0</v>
      </c>
      <c r="M17" s="265">
        <f t="shared" si="27"/>
        <v>0</v>
      </c>
      <c r="N17" s="265">
        <f t="shared" si="27"/>
        <v>0</v>
      </c>
      <c r="O17" s="265">
        <f t="shared" si="27"/>
        <v>0</v>
      </c>
      <c r="P17" s="265">
        <f t="shared" si="27"/>
        <v>0</v>
      </c>
      <c r="Q17" s="265">
        <f t="shared" si="27"/>
        <v>0</v>
      </c>
      <c r="R17" s="265">
        <f t="shared" si="27"/>
        <v>0</v>
      </c>
      <c r="S17" s="265">
        <f t="shared" si="27"/>
        <v>0</v>
      </c>
      <c r="T17" s="265">
        <f t="shared" si="27"/>
        <v>0</v>
      </c>
      <c r="U17" s="265">
        <f t="shared" si="27"/>
        <v>0</v>
      </c>
      <c r="V17" s="265">
        <f t="shared" si="27"/>
        <v>0</v>
      </c>
      <c r="W17" s="265">
        <f t="shared" si="27"/>
        <v>0</v>
      </c>
      <c r="X17" s="265">
        <f t="shared" si="27"/>
        <v>0</v>
      </c>
      <c r="Y17" s="266">
        <f t="shared" ref="V17:Y17" si="28">Y14-Y13+Y16-Y15</f>
        <v>0</v>
      </c>
      <c r="Z17" s="5">
        <f t="shared" ref="Z17:CH17" si="29">Z14-Z13+Z16-Z15</f>
        <v>0</v>
      </c>
      <c r="AA17" s="178">
        <f t="shared" si="29"/>
        <v>0</v>
      </c>
      <c r="AB17" s="4">
        <f t="shared" si="29"/>
        <v>0</v>
      </c>
      <c r="AC17" s="5">
        <f t="shared" si="29"/>
        <v>0</v>
      </c>
      <c r="AD17" s="178">
        <f t="shared" si="29"/>
        <v>0</v>
      </c>
      <c r="AE17" s="4">
        <f t="shared" si="29"/>
        <v>0</v>
      </c>
      <c r="AF17" s="5">
        <f t="shared" si="29"/>
        <v>0</v>
      </c>
      <c r="AG17" s="178">
        <f t="shared" si="29"/>
        <v>0</v>
      </c>
      <c r="AH17" s="4">
        <f t="shared" si="29"/>
        <v>0</v>
      </c>
      <c r="AI17" s="5">
        <f t="shared" si="29"/>
        <v>0</v>
      </c>
      <c r="AJ17" s="178">
        <f t="shared" si="29"/>
        <v>0</v>
      </c>
      <c r="AK17" s="4">
        <f t="shared" si="29"/>
        <v>0</v>
      </c>
      <c r="AL17" s="5">
        <f t="shared" si="29"/>
        <v>0</v>
      </c>
      <c r="AM17" s="178">
        <f t="shared" si="29"/>
        <v>0</v>
      </c>
      <c r="AN17" s="4">
        <f t="shared" si="29"/>
        <v>0</v>
      </c>
      <c r="AO17" s="5">
        <f t="shared" si="29"/>
        <v>0</v>
      </c>
      <c r="AP17" s="178">
        <f t="shared" si="29"/>
        <v>0</v>
      </c>
      <c r="AQ17" s="4">
        <f t="shared" si="29"/>
        <v>0</v>
      </c>
      <c r="AR17" s="5">
        <f t="shared" si="29"/>
        <v>0</v>
      </c>
      <c r="AS17" s="178">
        <f t="shared" si="29"/>
        <v>0</v>
      </c>
      <c r="AT17" s="4">
        <f t="shared" si="29"/>
        <v>0</v>
      </c>
      <c r="AU17" s="5">
        <f t="shared" si="29"/>
        <v>0</v>
      </c>
      <c r="AV17" s="178">
        <f t="shared" si="29"/>
        <v>0</v>
      </c>
      <c r="AW17" s="4">
        <f t="shared" si="29"/>
        <v>0</v>
      </c>
      <c r="AX17" s="5">
        <f t="shared" si="29"/>
        <v>0</v>
      </c>
      <c r="AY17" s="178">
        <f t="shared" si="29"/>
        <v>0</v>
      </c>
      <c r="AZ17" s="4">
        <f t="shared" si="29"/>
        <v>0</v>
      </c>
      <c r="BA17" s="5">
        <f t="shared" si="29"/>
        <v>0</v>
      </c>
      <c r="BB17" s="178">
        <f t="shared" si="29"/>
        <v>0</v>
      </c>
      <c r="BC17" s="4">
        <f t="shared" si="29"/>
        <v>0</v>
      </c>
      <c r="BD17" s="267">
        <f t="shared" si="29"/>
        <v>0</v>
      </c>
      <c r="BE17" s="265">
        <f t="shared" si="29"/>
        <v>0</v>
      </c>
      <c r="BF17" s="278">
        <f t="shared" si="29"/>
        <v>0</v>
      </c>
      <c r="BG17" s="267">
        <f t="shared" si="29"/>
        <v>0</v>
      </c>
      <c r="BH17" s="265">
        <f t="shared" si="29"/>
        <v>0</v>
      </c>
      <c r="BI17" s="278">
        <f t="shared" si="29"/>
        <v>0</v>
      </c>
      <c r="BJ17" s="267">
        <f t="shared" si="29"/>
        <v>0</v>
      </c>
      <c r="BK17" s="265">
        <f t="shared" si="29"/>
        <v>0</v>
      </c>
      <c r="BL17" s="278">
        <f t="shared" si="29"/>
        <v>0</v>
      </c>
      <c r="BM17" s="267">
        <f t="shared" si="29"/>
        <v>0</v>
      </c>
      <c r="BN17" s="265">
        <f t="shared" si="29"/>
        <v>0</v>
      </c>
      <c r="BO17" s="278">
        <f t="shared" si="29"/>
        <v>0</v>
      </c>
      <c r="BP17" s="267">
        <f t="shared" si="29"/>
        <v>0</v>
      </c>
      <c r="BQ17" s="265">
        <f t="shared" si="29"/>
        <v>0</v>
      </c>
      <c r="BR17" s="278">
        <f t="shared" si="29"/>
        <v>0</v>
      </c>
      <c r="BS17" s="267">
        <f t="shared" si="29"/>
        <v>0</v>
      </c>
      <c r="BT17" s="265">
        <f t="shared" si="29"/>
        <v>0</v>
      </c>
      <c r="BU17" s="278">
        <f t="shared" si="29"/>
        <v>0</v>
      </c>
      <c r="BV17" s="267">
        <f t="shared" si="29"/>
        <v>0</v>
      </c>
      <c r="BW17" s="265">
        <f t="shared" si="29"/>
        <v>0</v>
      </c>
      <c r="BX17" s="278">
        <f t="shared" si="29"/>
        <v>0</v>
      </c>
      <c r="BY17" s="267">
        <f t="shared" si="29"/>
        <v>0</v>
      </c>
      <c r="BZ17" s="265">
        <f t="shared" si="29"/>
        <v>0</v>
      </c>
      <c r="CA17" s="278">
        <f t="shared" si="29"/>
        <v>0</v>
      </c>
      <c r="CB17" s="267">
        <f t="shared" si="29"/>
        <v>0</v>
      </c>
      <c r="CC17" s="265">
        <f t="shared" si="29"/>
        <v>0</v>
      </c>
      <c r="CD17" s="278">
        <f t="shared" si="29"/>
        <v>0</v>
      </c>
      <c r="CE17" s="267">
        <f t="shared" si="29"/>
        <v>0</v>
      </c>
      <c r="CF17" s="265">
        <f t="shared" si="29"/>
        <v>0</v>
      </c>
      <c r="CG17" s="278">
        <f t="shared" si="29"/>
        <v>0</v>
      </c>
      <c r="CH17" s="267">
        <f t="shared" si="29"/>
        <v>0</v>
      </c>
      <c r="CI17" s="178">
        <f t="shared" ref="CI17" si="30">CI14-CI13+CI16-CI15</f>
        <v>0</v>
      </c>
      <c r="CK17" s="1"/>
    </row>
    <row r="18" spans="1:89" x14ac:dyDescent="0.35">
      <c r="A18" s="207" t="str">
        <f>StudentInfo!B6</f>
        <v>Student 4</v>
      </c>
      <c r="B18" s="173" t="s">
        <v>1</v>
      </c>
      <c r="C18" s="253"/>
      <c r="D18" s="254"/>
      <c r="E18" s="256"/>
      <c r="F18" s="253"/>
      <c r="G18" s="254"/>
      <c r="H18" s="256"/>
      <c r="I18" s="253"/>
      <c r="J18" s="254"/>
      <c r="K18" s="256"/>
      <c r="L18" s="253"/>
      <c r="M18" s="254"/>
      <c r="N18" s="256"/>
      <c r="O18" s="253"/>
      <c r="P18" s="254"/>
      <c r="Q18" s="256"/>
      <c r="R18" s="253"/>
      <c r="S18" s="254"/>
      <c r="T18" s="256"/>
      <c r="U18" s="253"/>
      <c r="V18" s="254"/>
      <c r="W18" s="256"/>
      <c r="X18" s="253"/>
      <c r="Y18" s="257"/>
      <c r="Z18" s="63"/>
      <c r="AA18" s="175"/>
      <c r="AB18" s="62"/>
      <c r="AC18" s="63"/>
      <c r="AD18" s="175"/>
      <c r="AE18" s="62"/>
      <c r="AF18" s="63"/>
      <c r="AG18" s="175"/>
      <c r="AH18" s="62"/>
      <c r="AI18" s="63"/>
      <c r="AJ18" s="175"/>
      <c r="AK18" s="62"/>
      <c r="AL18" s="63"/>
      <c r="AM18" s="175"/>
      <c r="AN18" s="62"/>
      <c r="AO18" s="63"/>
      <c r="AP18" s="175"/>
      <c r="AQ18" s="62"/>
      <c r="AR18" s="63"/>
      <c r="AS18" s="175"/>
      <c r="AT18" s="62"/>
      <c r="AU18" s="63"/>
      <c r="AV18" s="175"/>
      <c r="AW18" s="62"/>
      <c r="AX18" s="63"/>
      <c r="AY18" s="175"/>
      <c r="AZ18" s="62"/>
      <c r="BA18" s="63"/>
      <c r="BB18" s="175"/>
      <c r="BC18" s="62"/>
      <c r="BD18" s="253"/>
      <c r="BE18" s="254"/>
      <c r="BF18" s="275"/>
      <c r="BG18" s="253"/>
      <c r="BH18" s="254"/>
      <c r="BI18" s="275"/>
      <c r="BJ18" s="253"/>
      <c r="BK18" s="254"/>
      <c r="BL18" s="275"/>
      <c r="BM18" s="253"/>
      <c r="BN18" s="254"/>
      <c r="BO18" s="275"/>
      <c r="BP18" s="253"/>
      <c r="BQ18" s="254"/>
      <c r="BR18" s="275"/>
      <c r="BS18" s="253"/>
      <c r="BT18" s="254"/>
      <c r="BU18" s="275"/>
      <c r="BV18" s="253"/>
      <c r="BW18" s="254"/>
      <c r="BX18" s="275"/>
      <c r="BY18" s="253"/>
      <c r="BZ18" s="254"/>
      <c r="CA18" s="275"/>
      <c r="CB18" s="253"/>
      <c r="CC18" s="254"/>
      <c r="CD18" s="275"/>
      <c r="CE18" s="253"/>
      <c r="CF18" s="254"/>
      <c r="CG18" s="275"/>
      <c r="CH18" s="253"/>
      <c r="CI18" s="175"/>
      <c r="CK18" s="1"/>
    </row>
    <row r="19" spans="1:89" x14ac:dyDescent="0.35">
      <c r="A19" s="208"/>
      <c r="B19" s="170" t="s">
        <v>2</v>
      </c>
      <c r="C19" s="258"/>
      <c r="D19" s="259"/>
      <c r="E19" s="255"/>
      <c r="F19" s="258"/>
      <c r="G19" s="259"/>
      <c r="H19" s="255"/>
      <c r="I19" s="258"/>
      <c r="J19" s="259"/>
      <c r="K19" s="255"/>
      <c r="L19" s="258"/>
      <c r="M19" s="259"/>
      <c r="N19" s="255"/>
      <c r="O19" s="258"/>
      <c r="P19" s="259"/>
      <c r="Q19" s="255"/>
      <c r="R19" s="258"/>
      <c r="S19" s="259"/>
      <c r="T19" s="255"/>
      <c r="U19" s="258"/>
      <c r="V19" s="259"/>
      <c r="W19" s="255"/>
      <c r="X19" s="258"/>
      <c r="Y19" s="260"/>
      <c r="Z19" s="65"/>
      <c r="AA19" s="176"/>
      <c r="AB19" s="64"/>
      <c r="AC19" s="65"/>
      <c r="AD19" s="176"/>
      <c r="AE19" s="64"/>
      <c r="AF19" s="65"/>
      <c r="AG19" s="176"/>
      <c r="AH19" s="64"/>
      <c r="AI19" s="65"/>
      <c r="AJ19" s="176"/>
      <c r="AK19" s="64"/>
      <c r="AL19" s="65"/>
      <c r="AM19" s="176"/>
      <c r="AN19" s="64"/>
      <c r="AO19" s="65"/>
      <c r="AP19" s="176"/>
      <c r="AQ19" s="64"/>
      <c r="AR19" s="65"/>
      <c r="AS19" s="176"/>
      <c r="AT19" s="64"/>
      <c r="AU19" s="65"/>
      <c r="AV19" s="176"/>
      <c r="AW19" s="64"/>
      <c r="AX19" s="65"/>
      <c r="AY19" s="176"/>
      <c r="AZ19" s="64"/>
      <c r="BA19" s="65"/>
      <c r="BB19" s="176"/>
      <c r="BC19" s="64"/>
      <c r="BD19" s="258"/>
      <c r="BE19" s="259"/>
      <c r="BF19" s="276"/>
      <c r="BG19" s="258"/>
      <c r="BH19" s="259"/>
      <c r="BI19" s="276"/>
      <c r="BJ19" s="258"/>
      <c r="BK19" s="259"/>
      <c r="BL19" s="276"/>
      <c r="BM19" s="258"/>
      <c r="BN19" s="259"/>
      <c r="BO19" s="276"/>
      <c r="BP19" s="258"/>
      <c r="BQ19" s="259"/>
      <c r="BR19" s="276"/>
      <c r="BS19" s="258"/>
      <c r="BT19" s="259"/>
      <c r="BU19" s="276"/>
      <c r="BV19" s="258"/>
      <c r="BW19" s="259"/>
      <c r="BX19" s="276"/>
      <c r="BY19" s="258"/>
      <c r="BZ19" s="259"/>
      <c r="CA19" s="276"/>
      <c r="CB19" s="258"/>
      <c r="CC19" s="259"/>
      <c r="CD19" s="276"/>
      <c r="CE19" s="258"/>
      <c r="CF19" s="259"/>
      <c r="CG19" s="276"/>
      <c r="CH19" s="258"/>
      <c r="CI19" s="176"/>
      <c r="CK19" s="1"/>
    </row>
    <row r="20" spans="1:89" x14ac:dyDescent="0.35">
      <c r="A20" s="208"/>
      <c r="B20" s="170" t="s">
        <v>3</v>
      </c>
      <c r="C20" s="258"/>
      <c r="D20" s="259"/>
      <c r="E20" s="255"/>
      <c r="F20" s="258"/>
      <c r="G20" s="259"/>
      <c r="H20" s="255"/>
      <c r="I20" s="258"/>
      <c r="J20" s="259"/>
      <c r="K20" s="255"/>
      <c r="L20" s="258"/>
      <c r="M20" s="259"/>
      <c r="N20" s="255"/>
      <c r="O20" s="258"/>
      <c r="P20" s="259"/>
      <c r="Q20" s="255"/>
      <c r="R20" s="258"/>
      <c r="S20" s="259"/>
      <c r="T20" s="255"/>
      <c r="U20" s="258"/>
      <c r="V20" s="259"/>
      <c r="W20" s="255"/>
      <c r="X20" s="258"/>
      <c r="Y20" s="260"/>
      <c r="Z20" s="65"/>
      <c r="AA20" s="176"/>
      <c r="AB20" s="64"/>
      <c r="AC20" s="65"/>
      <c r="AD20" s="176"/>
      <c r="AE20" s="64"/>
      <c r="AF20" s="65"/>
      <c r="AG20" s="176"/>
      <c r="AH20" s="64"/>
      <c r="AI20" s="65"/>
      <c r="AJ20" s="176"/>
      <c r="AK20" s="64"/>
      <c r="AL20" s="65"/>
      <c r="AM20" s="176"/>
      <c r="AN20" s="64"/>
      <c r="AO20" s="65"/>
      <c r="AP20" s="176"/>
      <c r="AQ20" s="64"/>
      <c r="AR20" s="65"/>
      <c r="AS20" s="176"/>
      <c r="AT20" s="64"/>
      <c r="AU20" s="65"/>
      <c r="AV20" s="176"/>
      <c r="AW20" s="64"/>
      <c r="AX20" s="65"/>
      <c r="AY20" s="176"/>
      <c r="AZ20" s="64"/>
      <c r="BA20" s="65"/>
      <c r="BB20" s="176"/>
      <c r="BC20" s="64"/>
      <c r="BD20" s="258"/>
      <c r="BE20" s="259"/>
      <c r="BF20" s="276"/>
      <c r="BG20" s="258"/>
      <c r="BH20" s="259"/>
      <c r="BI20" s="276"/>
      <c r="BJ20" s="258"/>
      <c r="BK20" s="259"/>
      <c r="BL20" s="276"/>
      <c r="BM20" s="258"/>
      <c r="BN20" s="259"/>
      <c r="BO20" s="276"/>
      <c r="BP20" s="258"/>
      <c r="BQ20" s="259"/>
      <c r="BR20" s="276"/>
      <c r="BS20" s="258"/>
      <c r="BT20" s="259"/>
      <c r="BU20" s="276"/>
      <c r="BV20" s="258"/>
      <c r="BW20" s="259"/>
      <c r="BX20" s="276"/>
      <c r="BY20" s="258"/>
      <c r="BZ20" s="259"/>
      <c r="CA20" s="276"/>
      <c r="CB20" s="258"/>
      <c r="CC20" s="259"/>
      <c r="CD20" s="276"/>
      <c r="CE20" s="258"/>
      <c r="CF20" s="259"/>
      <c r="CG20" s="276"/>
      <c r="CH20" s="258"/>
      <c r="CI20" s="176"/>
      <c r="CK20" s="1"/>
    </row>
    <row r="21" spans="1:89" ht="15" thickBot="1" x14ac:dyDescent="0.4">
      <c r="A21" s="208"/>
      <c r="B21" s="171" t="s">
        <v>4</v>
      </c>
      <c r="C21" s="261"/>
      <c r="D21" s="262"/>
      <c r="E21" s="263"/>
      <c r="F21" s="261"/>
      <c r="G21" s="262"/>
      <c r="H21" s="263"/>
      <c r="I21" s="261"/>
      <c r="J21" s="262"/>
      <c r="K21" s="263"/>
      <c r="L21" s="261"/>
      <c r="M21" s="262"/>
      <c r="N21" s="263"/>
      <c r="O21" s="261"/>
      <c r="P21" s="262"/>
      <c r="Q21" s="263"/>
      <c r="R21" s="261"/>
      <c r="S21" s="262"/>
      <c r="T21" s="263"/>
      <c r="U21" s="261"/>
      <c r="V21" s="262"/>
      <c r="W21" s="263"/>
      <c r="X21" s="261"/>
      <c r="Y21" s="264"/>
      <c r="Z21" s="67"/>
      <c r="AA21" s="177"/>
      <c r="AB21" s="66"/>
      <c r="AC21" s="67"/>
      <c r="AD21" s="177"/>
      <c r="AE21" s="66"/>
      <c r="AF21" s="67"/>
      <c r="AG21" s="177"/>
      <c r="AH21" s="66"/>
      <c r="AI21" s="67"/>
      <c r="AJ21" s="177"/>
      <c r="AK21" s="66"/>
      <c r="AL21" s="67"/>
      <c r="AM21" s="177"/>
      <c r="AN21" s="66"/>
      <c r="AO21" s="67"/>
      <c r="AP21" s="177"/>
      <c r="AQ21" s="66"/>
      <c r="AR21" s="67"/>
      <c r="AS21" s="177"/>
      <c r="AT21" s="66"/>
      <c r="AU21" s="67"/>
      <c r="AV21" s="177"/>
      <c r="AW21" s="66"/>
      <c r="AX21" s="67"/>
      <c r="AY21" s="177"/>
      <c r="AZ21" s="66"/>
      <c r="BA21" s="67"/>
      <c r="BB21" s="177"/>
      <c r="BC21" s="66"/>
      <c r="BD21" s="261"/>
      <c r="BE21" s="262"/>
      <c r="BF21" s="277"/>
      <c r="BG21" s="261"/>
      <c r="BH21" s="262"/>
      <c r="BI21" s="277"/>
      <c r="BJ21" s="261"/>
      <c r="BK21" s="262"/>
      <c r="BL21" s="277"/>
      <c r="BM21" s="261"/>
      <c r="BN21" s="262"/>
      <c r="BO21" s="277"/>
      <c r="BP21" s="261"/>
      <c r="BQ21" s="262"/>
      <c r="BR21" s="277"/>
      <c r="BS21" s="261"/>
      <c r="BT21" s="262"/>
      <c r="BU21" s="277"/>
      <c r="BV21" s="261"/>
      <c r="BW21" s="262"/>
      <c r="BX21" s="277"/>
      <c r="BY21" s="261"/>
      <c r="BZ21" s="262"/>
      <c r="CA21" s="277"/>
      <c r="CB21" s="261"/>
      <c r="CC21" s="262"/>
      <c r="CD21" s="277"/>
      <c r="CE21" s="261"/>
      <c r="CF21" s="262"/>
      <c r="CG21" s="277"/>
      <c r="CH21" s="261"/>
      <c r="CI21" s="177"/>
      <c r="CK21" s="1"/>
    </row>
    <row r="22" spans="1:89" ht="15.5" thickTop="1" thickBot="1" x14ac:dyDescent="0.4">
      <c r="A22" s="209"/>
      <c r="B22" s="172" t="s">
        <v>5</v>
      </c>
      <c r="C22" s="265">
        <f t="shared" si="22"/>
        <v>0</v>
      </c>
      <c r="D22" s="265">
        <f t="shared" ref="C22:X22" si="31">D19-D18+D21-D20</f>
        <v>0</v>
      </c>
      <c r="E22" s="265">
        <f t="shared" si="31"/>
        <v>0</v>
      </c>
      <c r="F22" s="265">
        <f t="shared" si="31"/>
        <v>0</v>
      </c>
      <c r="G22" s="265">
        <f t="shared" si="31"/>
        <v>0</v>
      </c>
      <c r="H22" s="265">
        <f t="shared" si="31"/>
        <v>0</v>
      </c>
      <c r="I22" s="265">
        <f t="shared" si="31"/>
        <v>0</v>
      </c>
      <c r="J22" s="265">
        <f t="shared" si="31"/>
        <v>0</v>
      </c>
      <c r="K22" s="265">
        <f t="shared" si="31"/>
        <v>0</v>
      </c>
      <c r="L22" s="265">
        <f t="shared" si="31"/>
        <v>0</v>
      </c>
      <c r="M22" s="265">
        <f t="shared" si="31"/>
        <v>0</v>
      </c>
      <c r="N22" s="265">
        <f t="shared" si="31"/>
        <v>0</v>
      </c>
      <c r="O22" s="265">
        <f t="shared" si="31"/>
        <v>0</v>
      </c>
      <c r="P22" s="265">
        <f t="shared" si="31"/>
        <v>0</v>
      </c>
      <c r="Q22" s="265">
        <f t="shared" si="31"/>
        <v>0</v>
      </c>
      <c r="R22" s="265">
        <f t="shared" si="31"/>
        <v>0</v>
      </c>
      <c r="S22" s="265">
        <f t="shared" si="31"/>
        <v>0</v>
      </c>
      <c r="T22" s="265">
        <f t="shared" si="31"/>
        <v>0</v>
      </c>
      <c r="U22" s="265">
        <f t="shared" si="31"/>
        <v>0</v>
      </c>
      <c r="V22" s="265">
        <f t="shared" si="31"/>
        <v>0</v>
      </c>
      <c r="W22" s="265">
        <f t="shared" si="31"/>
        <v>0</v>
      </c>
      <c r="X22" s="265">
        <f t="shared" si="31"/>
        <v>0</v>
      </c>
      <c r="Y22" s="266">
        <f t="shared" ref="V22:Y22" si="32">Y19-Y18+Y21-Y20</f>
        <v>0</v>
      </c>
      <c r="Z22" s="5">
        <f t="shared" ref="Z22:CH22" si="33">Z19-Z18+Z21-Z20</f>
        <v>0</v>
      </c>
      <c r="AA22" s="178">
        <f t="shared" si="33"/>
        <v>0</v>
      </c>
      <c r="AB22" s="4">
        <f t="shared" si="33"/>
        <v>0</v>
      </c>
      <c r="AC22" s="5">
        <f t="shared" si="33"/>
        <v>0</v>
      </c>
      <c r="AD22" s="178">
        <f t="shared" si="33"/>
        <v>0</v>
      </c>
      <c r="AE22" s="4">
        <f t="shared" si="33"/>
        <v>0</v>
      </c>
      <c r="AF22" s="5">
        <f t="shared" si="33"/>
        <v>0</v>
      </c>
      <c r="AG22" s="178">
        <f t="shared" si="33"/>
        <v>0</v>
      </c>
      <c r="AH22" s="4">
        <f t="shared" si="33"/>
        <v>0</v>
      </c>
      <c r="AI22" s="5">
        <f t="shared" si="33"/>
        <v>0</v>
      </c>
      <c r="AJ22" s="178">
        <f t="shared" si="33"/>
        <v>0</v>
      </c>
      <c r="AK22" s="4">
        <f t="shared" si="33"/>
        <v>0</v>
      </c>
      <c r="AL22" s="5">
        <f t="shared" si="33"/>
        <v>0</v>
      </c>
      <c r="AM22" s="178">
        <f t="shared" si="33"/>
        <v>0</v>
      </c>
      <c r="AN22" s="4">
        <f t="shared" si="33"/>
        <v>0</v>
      </c>
      <c r="AO22" s="5">
        <f t="shared" si="33"/>
        <v>0</v>
      </c>
      <c r="AP22" s="178">
        <f t="shared" si="33"/>
        <v>0</v>
      </c>
      <c r="AQ22" s="4">
        <f t="shared" si="33"/>
        <v>0</v>
      </c>
      <c r="AR22" s="5">
        <f t="shared" si="33"/>
        <v>0</v>
      </c>
      <c r="AS22" s="178">
        <f t="shared" si="33"/>
        <v>0</v>
      </c>
      <c r="AT22" s="4">
        <f t="shared" si="33"/>
        <v>0</v>
      </c>
      <c r="AU22" s="5">
        <f t="shared" si="33"/>
        <v>0</v>
      </c>
      <c r="AV22" s="178">
        <f t="shared" si="33"/>
        <v>0</v>
      </c>
      <c r="AW22" s="4">
        <f t="shared" si="33"/>
        <v>0</v>
      </c>
      <c r="AX22" s="5">
        <f t="shared" si="33"/>
        <v>0</v>
      </c>
      <c r="AY22" s="178">
        <f t="shared" si="33"/>
        <v>0</v>
      </c>
      <c r="AZ22" s="4">
        <f t="shared" si="33"/>
        <v>0</v>
      </c>
      <c r="BA22" s="5">
        <f t="shared" si="33"/>
        <v>0</v>
      </c>
      <c r="BB22" s="178">
        <f t="shared" si="33"/>
        <v>0</v>
      </c>
      <c r="BC22" s="4">
        <f t="shared" si="33"/>
        <v>0</v>
      </c>
      <c r="BD22" s="267">
        <f t="shared" si="33"/>
        <v>0</v>
      </c>
      <c r="BE22" s="265">
        <f t="shared" si="33"/>
        <v>0</v>
      </c>
      <c r="BF22" s="278">
        <f t="shared" si="33"/>
        <v>0</v>
      </c>
      <c r="BG22" s="267">
        <f t="shared" si="33"/>
        <v>0</v>
      </c>
      <c r="BH22" s="265">
        <f t="shared" si="33"/>
        <v>0</v>
      </c>
      <c r="BI22" s="278">
        <f t="shared" si="33"/>
        <v>0</v>
      </c>
      <c r="BJ22" s="267">
        <f t="shared" si="33"/>
        <v>0</v>
      </c>
      <c r="BK22" s="265">
        <f t="shared" si="33"/>
        <v>0</v>
      </c>
      <c r="BL22" s="278">
        <f t="shared" si="33"/>
        <v>0</v>
      </c>
      <c r="BM22" s="267">
        <f t="shared" si="33"/>
        <v>0</v>
      </c>
      <c r="BN22" s="265">
        <f t="shared" si="33"/>
        <v>0</v>
      </c>
      <c r="BO22" s="278">
        <f t="shared" si="33"/>
        <v>0</v>
      </c>
      <c r="BP22" s="267">
        <f t="shared" si="33"/>
        <v>0</v>
      </c>
      <c r="BQ22" s="265">
        <f t="shared" si="33"/>
        <v>0</v>
      </c>
      <c r="BR22" s="278">
        <f t="shared" si="33"/>
        <v>0</v>
      </c>
      <c r="BS22" s="267">
        <f t="shared" si="33"/>
        <v>0</v>
      </c>
      <c r="BT22" s="265">
        <f t="shared" si="33"/>
        <v>0</v>
      </c>
      <c r="BU22" s="278">
        <f t="shared" si="33"/>
        <v>0</v>
      </c>
      <c r="BV22" s="267">
        <f t="shared" si="33"/>
        <v>0</v>
      </c>
      <c r="BW22" s="265">
        <f t="shared" si="33"/>
        <v>0</v>
      </c>
      <c r="BX22" s="278">
        <f t="shared" si="33"/>
        <v>0</v>
      </c>
      <c r="BY22" s="267">
        <f t="shared" si="33"/>
        <v>0</v>
      </c>
      <c r="BZ22" s="265">
        <f t="shared" si="33"/>
        <v>0</v>
      </c>
      <c r="CA22" s="278">
        <f t="shared" si="33"/>
        <v>0</v>
      </c>
      <c r="CB22" s="267">
        <f t="shared" si="33"/>
        <v>0</v>
      </c>
      <c r="CC22" s="265">
        <f t="shared" si="33"/>
        <v>0</v>
      </c>
      <c r="CD22" s="278">
        <f t="shared" si="33"/>
        <v>0</v>
      </c>
      <c r="CE22" s="267">
        <f t="shared" si="33"/>
        <v>0</v>
      </c>
      <c r="CF22" s="265">
        <f t="shared" si="33"/>
        <v>0</v>
      </c>
      <c r="CG22" s="278">
        <f t="shared" si="33"/>
        <v>0</v>
      </c>
      <c r="CH22" s="267">
        <f t="shared" si="33"/>
        <v>0</v>
      </c>
      <c r="CI22" s="178">
        <f t="shared" ref="CI22" si="34">CI19-CI18+CI21-CI20</f>
        <v>0</v>
      </c>
      <c r="CK22" s="1"/>
    </row>
    <row r="23" spans="1:89" x14ac:dyDescent="0.35">
      <c r="A23" s="207" t="str">
        <f>StudentInfo!B7</f>
        <v>Student 5</v>
      </c>
      <c r="B23" s="173" t="s">
        <v>1</v>
      </c>
      <c r="C23" s="253"/>
      <c r="D23" s="254"/>
      <c r="E23" s="256"/>
      <c r="F23" s="253"/>
      <c r="G23" s="254"/>
      <c r="H23" s="256"/>
      <c r="I23" s="253"/>
      <c r="J23" s="254"/>
      <c r="K23" s="256"/>
      <c r="L23" s="253"/>
      <c r="M23" s="254"/>
      <c r="N23" s="256"/>
      <c r="O23" s="253"/>
      <c r="P23" s="254"/>
      <c r="Q23" s="256"/>
      <c r="R23" s="253"/>
      <c r="S23" s="254"/>
      <c r="T23" s="256"/>
      <c r="U23" s="253"/>
      <c r="V23" s="254"/>
      <c r="W23" s="256"/>
      <c r="X23" s="253"/>
      <c r="Y23" s="257"/>
      <c r="Z23" s="63"/>
      <c r="AA23" s="175"/>
      <c r="AB23" s="62"/>
      <c r="AC23" s="63"/>
      <c r="AD23" s="175"/>
      <c r="AE23" s="62"/>
      <c r="AF23" s="63"/>
      <c r="AG23" s="175"/>
      <c r="AH23" s="62"/>
      <c r="AI23" s="63"/>
      <c r="AJ23" s="175"/>
      <c r="AK23" s="62"/>
      <c r="AL23" s="63"/>
      <c r="AM23" s="175"/>
      <c r="AN23" s="62"/>
      <c r="AO23" s="63"/>
      <c r="AP23" s="175"/>
      <c r="AQ23" s="62"/>
      <c r="AR23" s="63"/>
      <c r="AS23" s="175"/>
      <c r="AT23" s="62"/>
      <c r="AU23" s="63"/>
      <c r="AV23" s="175"/>
      <c r="AW23" s="62"/>
      <c r="AX23" s="63"/>
      <c r="AY23" s="175"/>
      <c r="AZ23" s="62"/>
      <c r="BA23" s="63"/>
      <c r="BB23" s="175"/>
      <c r="BC23" s="62"/>
      <c r="BD23" s="253"/>
      <c r="BE23" s="254"/>
      <c r="BF23" s="275"/>
      <c r="BG23" s="253"/>
      <c r="BH23" s="254"/>
      <c r="BI23" s="275"/>
      <c r="BJ23" s="253"/>
      <c r="BK23" s="254"/>
      <c r="BL23" s="275"/>
      <c r="BM23" s="253"/>
      <c r="BN23" s="254"/>
      <c r="BO23" s="275"/>
      <c r="BP23" s="253"/>
      <c r="BQ23" s="254"/>
      <c r="BR23" s="275"/>
      <c r="BS23" s="253"/>
      <c r="BT23" s="254"/>
      <c r="BU23" s="275"/>
      <c r="BV23" s="253"/>
      <c r="BW23" s="254"/>
      <c r="BX23" s="275"/>
      <c r="BY23" s="253"/>
      <c r="BZ23" s="254"/>
      <c r="CA23" s="275"/>
      <c r="CB23" s="253"/>
      <c r="CC23" s="254"/>
      <c r="CD23" s="275"/>
      <c r="CE23" s="253"/>
      <c r="CF23" s="254"/>
      <c r="CG23" s="275"/>
      <c r="CH23" s="253"/>
      <c r="CI23" s="175"/>
      <c r="CK23" s="1"/>
    </row>
    <row r="24" spans="1:89" x14ac:dyDescent="0.35">
      <c r="A24" s="208"/>
      <c r="B24" s="170" t="s">
        <v>2</v>
      </c>
      <c r="C24" s="258"/>
      <c r="D24" s="259"/>
      <c r="E24" s="255"/>
      <c r="F24" s="258"/>
      <c r="G24" s="259"/>
      <c r="H24" s="255"/>
      <c r="I24" s="258"/>
      <c r="J24" s="259"/>
      <c r="K24" s="255"/>
      <c r="L24" s="258"/>
      <c r="M24" s="259"/>
      <c r="N24" s="255"/>
      <c r="O24" s="258"/>
      <c r="P24" s="259"/>
      <c r="Q24" s="255"/>
      <c r="R24" s="258"/>
      <c r="S24" s="259"/>
      <c r="T24" s="255"/>
      <c r="U24" s="258"/>
      <c r="V24" s="259"/>
      <c r="W24" s="255"/>
      <c r="X24" s="258"/>
      <c r="Y24" s="260"/>
      <c r="Z24" s="65"/>
      <c r="AA24" s="176"/>
      <c r="AB24" s="64"/>
      <c r="AC24" s="65"/>
      <c r="AD24" s="176"/>
      <c r="AE24" s="64"/>
      <c r="AF24" s="65"/>
      <c r="AG24" s="176"/>
      <c r="AH24" s="64"/>
      <c r="AI24" s="65"/>
      <c r="AJ24" s="176"/>
      <c r="AK24" s="64"/>
      <c r="AL24" s="65"/>
      <c r="AM24" s="176"/>
      <c r="AN24" s="64"/>
      <c r="AO24" s="65"/>
      <c r="AP24" s="176"/>
      <c r="AQ24" s="64"/>
      <c r="AR24" s="65"/>
      <c r="AS24" s="176"/>
      <c r="AT24" s="64"/>
      <c r="AU24" s="65"/>
      <c r="AV24" s="176"/>
      <c r="AW24" s="64"/>
      <c r="AX24" s="65"/>
      <c r="AY24" s="176"/>
      <c r="AZ24" s="64"/>
      <c r="BA24" s="65"/>
      <c r="BB24" s="176"/>
      <c r="BC24" s="64"/>
      <c r="BD24" s="258"/>
      <c r="BE24" s="259"/>
      <c r="BF24" s="276"/>
      <c r="BG24" s="258"/>
      <c r="BH24" s="259"/>
      <c r="BI24" s="276"/>
      <c r="BJ24" s="258"/>
      <c r="BK24" s="259"/>
      <c r="BL24" s="276"/>
      <c r="BM24" s="258"/>
      <c r="BN24" s="259"/>
      <c r="BO24" s="276"/>
      <c r="BP24" s="258"/>
      <c r="BQ24" s="259"/>
      <c r="BR24" s="276"/>
      <c r="BS24" s="258"/>
      <c r="BT24" s="259"/>
      <c r="BU24" s="276"/>
      <c r="BV24" s="258"/>
      <c r="BW24" s="259"/>
      <c r="BX24" s="276"/>
      <c r="BY24" s="258"/>
      <c r="BZ24" s="259"/>
      <c r="CA24" s="276"/>
      <c r="CB24" s="258"/>
      <c r="CC24" s="259"/>
      <c r="CD24" s="276"/>
      <c r="CE24" s="258"/>
      <c r="CF24" s="259"/>
      <c r="CG24" s="276"/>
      <c r="CH24" s="258"/>
      <c r="CI24" s="176"/>
      <c r="CK24" s="1"/>
    </row>
    <row r="25" spans="1:89" x14ac:dyDescent="0.35">
      <c r="A25" s="208"/>
      <c r="B25" s="170" t="s">
        <v>3</v>
      </c>
      <c r="C25" s="258"/>
      <c r="D25" s="259"/>
      <c r="E25" s="255"/>
      <c r="F25" s="258"/>
      <c r="G25" s="259"/>
      <c r="H25" s="255"/>
      <c r="I25" s="258"/>
      <c r="J25" s="259"/>
      <c r="K25" s="255"/>
      <c r="L25" s="258"/>
      <c r="M25" s="259"/>
      <c r="N25" s="255"/>
      <c r="O25" s="258"/>
      <c r="P25" s="259"/>
      <c r="Q25" s="255"/>
      <c r="R25" s="258"/>
      <c r="S25" s="259"/>
      <c r="T25" s="255"/>
      <c r="U25" s="258"/>
      <c r="V25" s="259"/>
      <c r="W25" s="255"/>
      <c r="X25" s="258"/>
      <c r="Y25" s="260"/>
      <c r="Z25" s="65"/>
      <c r="AA25" s="176"/>
      <c r="AB25" s="64"/>
      <c r="AC25" s="65"/>
      <c r="AD25" s="176"/>
      <c r="AE25" s="64"/>
      <c r="AF25" s="65"/>
      <c r="AG25" s="176"/>
      <c r="AH25" s="64"/>
      <c r="AI25" s="65"/>
      <c r="AJ25" s="176"/>
      <c r="AK25" s="64"/>
      <c r="AL25" s="65"/>
      <c r="AM25" s="176"/>
      <c r="AN25" s="64"/>
      <c r="AO25" s="65"/>
      <c r="AP25" s="176"/>
      <c r="AQ25" s="64"/>
      <c r="AR25" s="65"/>
      <c r="AS25" s="176"/>
      <c r="AT25" s="64"/>
      <c r="AU25" s="65"/>
      <c r="AV25" s="176"/>
      <c r="AW25" s="64"/>
      <c r="AX25" s="65"/>
      <c r="AY25" s="176"/>
      <c r="AZ25" s="64"/>
      <c r="BA25" s="65"/>
      <c r="BB25" s="176"/>
      <c r="BC25" s="64"/>
      <c r="BD25" s="258"/>
      <c r="BE25" s="259"/>
      <c r="BF25" s="276"/>
      <c r="BG25" s="258"/>
      <c r="BH25" s="259"/>
      <c r="BI25" s="276"/>
      <c r="BJ25" s="258"/>
      <c r="BK25" s="259"/>
      <c r="BL25" s="276"/>
      <c r="BM25" s="258"/>
      <c r="BN25" s="259"/>
      <c r="BO25" s="276"/>
      <c r="BP25" s="258"/>
      <c r="BQ25" s="259"/>
      <c r="BR25" s="276"/>
      <c r="BS25" s="258"/>
      <c r="BT25" s="259"/>
      <c r="BU25" s="276"/>
      <c r="BV25" s="258"/>
      <c r="BW25" s="259"/>
      <c r="BX25" s="276"/>
      <c r="BY25" s="258"/>
      <c r="BZ25" s="259"/>
      <c r="CA25" s="276"/>
      <c r="CB25" s="258"/>
      <c r="CC25" s="259"/>
      <c r="CD25" s="276"/>
      <c r="CE25" s="258"/>
      <c r="CF25" s="259"/>
      <c r="CG25" s="276"/>
      <c r="CH25" s="258"/>
      <c r="CI25" s="176"/>
      <c r="CK25" s="1"/>
    </row>
    <row r="26" spans="1:89" ht="15" thickBot="1" x14ac:dyDescent="0.4">
      <c r="A26" s="208"/>
      <c r="B26" s="171" t="s">
        <v>4</v>
      </c>
      <c r="C26" s="261"/>
      <c r="D26" s="262"/>
      <c r="E26" s="263"/>
      <c r="F26" s="261"/>
      <c r="G26" s="262"/>
      <c r="H26" s="263"/>
      <c r="I26" s="261"/>
      <c r="J26" s="262"/>
      <c r="K26" s="263"/>
      <c r="L26" s="261"/>
      <c r="M26" s="262"/>
      <c r="N26" s="263"/>
      <c r="O26" s="261"/>
      <c r="P26" s="262"/>
      <c r="Q26" s="263"/>
      <c r="R26" s="261"/>
      <c r="S26" s="262"/>
      <c r="T26" s="263"/>
      <c r="U26" s="261"/>
      <c r="V26" s="262"/>
      <c r="W26" s="263"/>
      <c r="X26" s="261"/>
      <c r="Y26" s="264"/>
      <c r="Z26" s="67"/>
      <c r="AA26" s="177"/>
      <c r="AB26" s="66"/>
      <c r="AC26" s="67"/>
      <c r="AD26" s="177"/>
      <c r="AE26" s="66"/>
      <c r="AF26" s="67"/>
      <c r="AG26" s="177"/>
      <c r="AH26" s="66"/>
      <c r="AI26" s="67"/>
      <c r="AJ26" s="177"/>
      <c r="AK26" s="66"/>
      <c r="AL26" s="67"/>
      <c r="AM26" s="177"/>
      <c r="AN26" s="66"/>
      <c r="AO26" s="67"/>
      <c r="AP26" s="177"/>
      <c r="AQ26" s="66"/>
      <c r="AR26" s="67"/>
      <c r="AS26" s="177"/>
      <c r="AT26" s="66"/>
      <c r="AU26" s="67"/>
      <c r="AV26" s="177"/>
      <c r="AW26" s="66"/>
      <c r="AX26" s="67"/>
      <c r="AY26" s="177"/>
      <c r="AZ26" s="66"/>
      <c r="BA26" s="67"/>
      <c r="BB26" s="177"/>
      <c r="BC26" s="66"/>
      <c r="BD26" s="261"/>
      <c r="BE26" s="262"/>
      <c r="BF26" s="277"/>
      <c r="BG26" s="261"/>
      <c r="BH26" s="262"/>
      <c r="BI26" s="277"/>
      <c r="BJ26" s="261"/>
      <c r="BK26" s="262"/>
      <c r="BL26" s="277"/>
      <c r="BM26" s="261"/>
      <c r="BN26" s="262"/>
      <c r="BO26" s="277"/>
      <c r="BP26" s="261"/>
      <c r="BQ26" s="262"/>
      <c r="BR26" s="277"/>
      <c r="BS26" s="261"/>
      <c r="BT26" s="262"/>
      <c r="BU26" s="277"/>
      <c r="BV26" s="261"/>
      <c r="BW26" s="262"/>
      <c r="BX26" s="277"/>
      <c r="BY26" s="261"/>
      <c r="BZ26" s="262"/>
      <c r="CA26" s="277"/>
      <c r="CB26" s="261"/>
      <c r="CC26" s="262"/>
      <c r="CD26" s="277"/>
      <c r="CE26" s="261"/>
      <c r="CF26" s="262"/>
      <c r="CG26" s="277"/>
      <c r="CH26" s="261"/>
      <c r="CI26" s="177"/>
      <c r="CK26" s="1"/>
    </row>
    <row r="27" spans="1:89" ht="15.5" thickTop="1" thickBot="1" x14ac:dyDescent="0.4">
      <c r="A27" s="209"/>
      <c r="B27" s="172" t="s">
        <v>5</v>
      </c>
      <c r="C27" s="265">
        <f t="shared" si="22"/>
        <v>0</v>
      </c>
      <c r="D27" s="265">
        <f t="shared" ref="C27:X27" si="35">D24-D23+D26-D25</f>
        <v>0</v>
      </c>
      <c r="E27" s="265">
        <f t="shared" si="35"/>
        <v>0</v>
      </c>
      <c r="F27" s="265">
        <f t="shared" si="35"/>
        <v>0</v>
      </c>
      <c r="G27" s="265">
        <f t="shared" si="35"/>
        <v>0</v>
      </c>
      <c r="H27" s="265">
        <f t="shared" si="35"/>
        <v>0</v>
      </c>
      <c r="I27" s="265">
        <f t="shared" si="35"/>
        <v>0</v>
      </c>
      <c r="J27" s="265">
        <f t="shared" si="35"/>
        <v>0</v>
      </c>
      <c r="K27" s="265">
        <f t="shared" si="35"/>
        <v>0</v>
      </c>
      <c r="L27" s="265">
        <f t="shared" si="35"/>
        <v>0</v>
      </c>
      <c r="M27" s="265">
        <f t="shared" si="35"/>
        <v>0</v>
      </c>
      <c r="N27" s="265">
        <f t="shared" si="35"/>
        <v>0</v>
      </c>
      <c r="O27" s="265">
        <f t="shared" si="35"/>
        <v>0</v>
      </c>
      <c r="P27" s="265">
        <f t="shared" si="35"/>
        <v>0</v>
      </c>
      <c r="Q27" s="265">
        <f t="shared" si="35"/>
        <v>0</v>
      </c>
      <c r="R27" s="265">
        <f t="shared" si="35"/>
        <v>0</v>
      </c>
      <c r="S27" s="265">
        <f t="shared" si="35"/>
        <v>0</v>
      </c>
      <c r="T27" s="265">
        <f t="shared" si="35"/>
        <v>0</v>
      </c>
      <c r="U27" s="265">
        <f t="shared" si="35"/>
        <v>0</v>
      </c>
      <c r="V27" s="265">
        <f t="shared" si="35"/>
        <v>0</v>
      </c>
      <c r="W27" s="265">
        <f t="shared" si="35"/>
        <v>0</v>
      </c>
      <c r="X27" s="265">
        <f t="shared" si="35"/>
        <v>0</v>
      </c>
      <c r="Y27" s="266">
        <f t="shared" ref="V27:Y27" si="36">Y24-Y23+Y26-Y25</f>
        <v>0</v>
      </c>
      <c r="Z27" s="5">
        <f t="shared" ref="Z27:CH27" si="37">Z24-Z23+Z26-Z25</f>
        <v>0</v>
      </c>
      <c r="AA27" s="178">
        <f t="shared" si="37"/>
        <v>0</v>
      </c>
      <c r="AB27" s="4">
        <f t="shared" si="37"/>
        <v>0</v>
      </c>
      <c r="AC27" s="5">
        <f t="shared" si="37"/>
        <v>0</v>
      </c>
      <c r="AD27" s="178">
        <f t="shared" si="37"/>
        <v>0</v>
      </c>
      <c r="AE27" s="4">
        <f t="shared" si="37"/>
        <v>0</v>
      </c>
      <c r="AF27" s="5">
        <f t="shared" si="37"/>
        <v>0</v>
      </c>
      <c r="AG27" s="178">
        <f t="shared" si="37"/>
        <v>0</v>
      </c>
      <c r="AH27" s="4">
        <f t="shared" si="37"/>
        <v>0</v>
      </c>
      <c r="AI27" s="5">
        <f t="shared" si="37"/>
        <v>0</v>
      </c>
      <c r="AJ27" s="178">
        <f t="shared" si="37"/>
        <v>0</v>
      </c>
      <c r="AK27" s="4">
        <f t="shared" si="37"/>
        <v>0</v>
      </c>
      <c r="AL27" s="5">
        <f t="shared" si="37"/>
        <v>0</v>
      </c>
      <c r="AM27" s="178">
        <f t="shared" si="37"/>
        <v>0</v>
      </c>
      <c r="AN27" s="4">
        <f t="shared" si="37"/>
        <v>0</v>
      </c>
      <c r="AO27" s="5">
        <f t="shared" si="37"/>
        <v>0</v>
      </c>
      <c r="AP27" s="178">
        <f t="shared" si="37"/>
        <v>0</v>
      </c>
      <c r="AQ27" s="4">
        <f t="shared" si="37"/>
        <v>0</v>
      </c>
      <c r="AR27" s="5">
        <f t="shared" si="37"/>
        <v>0</v>
      </c>
      <c r="AS27" s="178">
        <f t="shared" si="37"/>
        <v>0</v>
      </c>
      <c r="AT27" s="4">
        <f t="shared" si="37"/>
        <v>0</v>
      </c>
      <c r="AU27" s="5">
        <f t="shared" si="37"/>
        <v>0</v>
      </c>
      <c r="AV27" s="178">
        <f t="shared" si="37"/>
        <v>0</v>
      </c>
      <c r="AW27" s="4">
        <f t="shared" si="37"/>
        <v>0</v>
      </c>
      <c r="AX27" s="5">
        <f t="shared" si="37"/>
        <v>0</v>
      </c>
      <c r="AY27" s="178">
        <f t="shared" si="37"/>
        <v>0</v>
      </c>
      <c r="AZ27" s="4">
        <f t="shared" si="37"/>
        <v>0</v>
      </c>
      <c r="BA27" s="5">
        <f t="shared" si="37"/>
        <v>0</v>
      </c>
      <c r="BB27" s="178">
        <f t="shared" si="37"/>
        <v>0</v>
      </c>
      <c r="BC27" s="4">
        <f t="shared" si="37"/>
        <v>0</v>
      </c>
      <c r="BD27" s="267">
        <f t="shared" si="37"/>
        <v>0</v>
      </c>
      <c r="BE27" s="265">
        <f t="shared" si="37"/>
        <v>0</v>
      </c>
      <c r="BF27" s="278">
        <f t="shared" si="37"/>
        <v>0</v>
      </c>
      <c r="BG27" s="267">
        <f t="shared" si="37"/>
        <v>0</v>
      </c>
      <c r="BH27" s="265">
        <f t="shared" si="37"/>
        <v>0</v>
      </c>
      <c r="BI27" s="278">
        <f t="shared" si="37"/>
        <v>0</v>
      </c>
      <c r="BJ27" s="267">
        <f t="shared" si="37"/>
        <v>0</v>
      </c>
      <c r="BK27" s="265">
        <f t="shared" si="37"/>
        <v>0</v>
      </c>
      <c r="BL27" s="278">
        <f t="shared" si="37"/>
        <v>0</v>
      </c>
      <c r="BM27" s="267">
        <f t="shared" si="37"/>
        <v>0</v>
      </c>
      <c r="BN27" s="265">
        <f t="shared" si="37"/>
        <v>0</v>
      </c>
      <c r="BO27" s="278">
        <f t="shared" si="37"/>
        <v>0</v>
      </c>
      <c r="BP27" s="267">
        <f t="shared" si="37"/>
        <v>0</v>
      </c>
      <c r="BQ27" s="265">
        <f t="shared" si="37"/>
        <v>0</v>
      </c>
      <c r="BR27" s="278">
        <f t="shared" si="37"/>
        <v>0</v>
      </c>
      <c r="BS27" s="267">
        <f t="shared" si="37"/>
        <v>0</v>
      </c>
      <c r="BT27" s="265">
        <f t="shared" si="37"/>
        <v>0</v>
      </c>
      <c r="BU27" s="278">
        <f t="shared" si="37"/>
        <v>0</v>
      </c>
      <c r="BV27" s="267">
        <f t="shared" si="37"/>
        <v>0</v>
      </c>
      <c r="BW27" s="265">
        <f t="shared" si="37"/>
        <v>0</v>
      </c>
      <c r="BX27" s="278">
        <f t="shared" si="37"/>
        <v>0</v>
      </c>
      <c r="BY27" s="267">
        <f t="shared" si="37"/>
        <v>0</v>
      </c>
      <c r="BZ27" s="265">
        <f t="shared" si="37"/>
        <v>0</v>
      </c>
      <c r="CA27" s="278">
        <f t="shared" si="37"/>
        <v>0</v>
      </c>
      <c r="CB27" s="267">
        <f t="shared" si="37"/>
        <v>0</v>
      </c>
      <c r="CC27" s="265">
        <f t="shared" si="37"/>
        <v>0</v>
      </c>
      <c r="CD27" s="278">
        <f t="shared" si="37"/>
        <v>0</v>
      </c>
      <c r="CE27" s="267">
        <f t="shared" si="37"/>
        <v>0</v>
      </c>
      <c r="CF27" s="265">
        <f t="shared" si="37"/>
        <v>0</v>
      </c>
      <c r="CG27" s="278">
        <f t="shared" si="37"/>
        <v>0</v>
      </c>
      <c r="CH27" s="267">
        <f t="shared" si="37"/>
        <v>0</v>
      </c>
      <c r="CI27" s="178">
        <f t="shared" ref="CI27" si="38">CI24-CI23+CI26-CI25</f>
        <v>0</v>
      </c>
      <c r="CK27" s="1"/>
    </row>
    <row r="28" spans="1:89" x14ac:dyDescent="0.35">
      <c r="A28" s="207" t="str">
        <f>StudentInfo!B8</f>
        <v>Student 6</v>
      </c>
      <c r="B28" s="173" t="s">
        <v>1</v>
      </c>
      <c r="C28" s="253"/>
      <c r="D28" s="254"/>
      <c r="E28" s="256"/>
      <c r="F28" s="253"/>
      <c r="G28" s="254"/>
      <c r="H28" s="256"/>
      <c r="I28" s="253"/>
      <c r="J28" s="254"/>
      <c r="K28" s="256"/>
      <c r="L28" s="253"/>
      <c r="M28" s="254"/>
      <c r="N28" s="256"/>
      <c r="O28" s="253"/>
      <c r="P28" s="254"/>
      <c r="Q28" s="256"/>
      <c r="R28" s="253"/>
      <c r="S28" s="254"/>
      <c r="T28" s="256"/>
      <c r="U28" s="253"/>
      <c r="V28" s="254"/>
      <c r="W28" s="256"/>
      <c r="X28" s="253"/>
      <c r="Y28" s="257"/>
      <c r="Z28" s="63"/>
      <c r="AA28" s="175"/>
      <c r="AB28" s="62"/>
      <c r="AC28" s="63"/>
      <c r="AD28" s="175"/>
      <c r="AE28" s="62"/>
      <c r="AF28" s="63"/>
      <c r="AG28" s="175"/>
      <c r="AH28" s="62"/>
      <c r="AI28" s="63"/>
      <c r="AJ28" s="175"/>
      <c r="AK28" s="62"/>
      <c r="AL28" s="63"/>
      <c r="AM28" s="175"/>
      <c r="AN28" s="62"/>
      <c r="AO28" s="63"/>
      <c r="AP28" s="175"/>
      <c r="AQ28" s="62"/>
      <c r="AR28" s="63"/>
      <c r="AS28" s="175"/>
      <c r="AT28" s="62"/>
      <c r="AU28" s="63"/>
      <c r="AV28" s="175"/>
      <c r="AW28" s="62"/>
      <c r="AX28" s="63"/>
      <c r="AY28" s="175"/>
      <c r="AZ28" s="62"/>
      <c r="BA28" s="63"/>
      <c r="BB28" s="175"/>
      <c r="BC28" s="62"/>
      <c r="BD28" s="253"/>
      <c r="BE28" s="254"/>
      <c r="BF28" s="275"/>
      <c r="BG28" s="253"/>
      <c r="BH28" s="254"/>
      <c r="BI28" s="275"/>
      <c r="BJ28" s="253"/>
      <c r="BK28" s="254"/>
      <c r="BL28" s="275"/>
      <c r="BM28" s="253"/>
      <c r="BN28" s="254"/>
      <c r="BO28" s="275"/>
      <c r="BP28" s="253"/>
      <c r="BQ28" s="254"/>
      <c r="BR28" s="275"/>
      <c r="BS28" s="253"/>
      <c r="BT28" s="254"/>
      <c r="BU28" s="275"/>
      <c r="BV28" s="253"/>
      <c r="BW28" s="254"/>
      <c r="BX28" s="275"/>
      <c r="BY28" s="253"/>
      <c r="BZ28" s="254"/>
      <c r="CA28" s="275"/>
      <c r="CB28" s="253"/>
      <c r="CC28" s="254"/>
      <c r="CD28" s="275"/>
      <c r="CE28" s="253"/>
      <c r="CF28" s="254"/>
      <c r="CG28" s="275"/>
      <c r="CH28" s="253"/>
      <c r="CI28" s="175"/>
      <c r="CK28" s="1"/>
    </row>
    <row r="29" spans="1:89" x14ac:dyDescent="0.35">
      <c r="A29" s="208"/>
      <c r="B29" s="170" t="s">
        <v>2</v>
      </c>
      <c r="C29" s="258"/>
      <c r="D29" s="259"/>
      <c r="E29" s="255"/>
      <c r="F29" s="258"/>
      <c r="G29" s="259"/>
      <c r="H29" s="255"/>
      <c r="I29" s="258"/>
      <c r="J29" s="259"/>
      <c r="K29" s="255"/>
      <c r="L29" s="258"/>
      <c r="M29" s="259"/>
      <c r="N29" s="255"/>
      <c r="O29" s="258"/>
      <c r="P29" s="259"/>
      <c r="Q29" s="255"/>
      <c r="R29" s="258"/>
      <c r="S29" s="259"/>
      <c r="T29" s="255"/>
      <c r="U29" s="258"/>
      <c r="V29" s="259"/>
      <c r="W29" s="255"/>
      <c r="X29" s="258"/>
      <c r="Y29" s="260"/>
      <c r="Z29" s="65"/>
      <c r="AA29" s="176"/>
      <c r="AB29" s="64"/>
      <c r="AC29" s="65"/>
      <c r="AD29" s="176"/>
      <c r="AE29" s="64"/>
      <c r="AF29" s="65"/>
      <c r="AG29" s="176"/>
      <c r="AH29" s="64"/>
      <c r="AI29" s="65"/>
      <c r="AJ29" s="176"/>
      <c r="AK29" s="64"/>
      <c r="AL29" s="65"/>
      <c r="AM29" s="176"/>
      <c r="AN29" s="64"/>
      <c r="AO29" s="65"/>
      <c r="AP29" s="176"/>
      <c r="AQ29" s="64"/>
      <c r="AR29" s="65"/>
      <c r="AS29" s="176"/>
      <c r="AT29" s="64"/>
      <c r="AU29" s="65"/>
      <c r="AV29" s="176"/>
      <c r="AW29" s="64"/>
      <c r="AX29" s="65"/>
      <c r="AY29" s="176"/>
      <c r="AZ29" s="64"/>
      <c r="BA29" s="65"/>
      <c r="BB29" s="176"/>
      <c r="BC29" s="64"/>
      <c r="BD29" s="258"/>
      <c r="BE29" s="259"/>
      <c r="BF29" s="276"/>
      <c r="BG29" s="258"/>
      <c r="BH29" s="259"/>
      <c r="BI29" s="276"/>
      <c r="BJ29" s="258"/>
      <c r="BK29" s="259"/>
      <c r="BL29" s="276"/>
      <c r="BM29" s="258"/>
      <c r="BN29" s="259"/>
      <c r="BO29" s="276"/>
      <c r="BP29" s="258"/>
      <c r="BQ29" s="259"/>
      <c r="BR29" s="276"/>
      <c r="BS29" s="258"/>
      <c r="BT29" s="259"/>
      <c r="BU29" s="276"/>
      <c r="BV29" s="258"/>
      <c r="BW29" s="259"/>
      <c r="BX29" s="276"/>
      <c r="BY29" s="258"/>
      <c r="BZ29" s="259"/>
      <c r="CA29" s="276"/>
      <c r="CB29" s="258"/>
      <c r="CC29" s="259"/>
      <c r="CD29" s="276"/>
      <c r="CE29" s="258"/>
      <c r="CF29" s="259"/>
      <c r="CG29" s="276"/>
      <c r="CH29" s="258"/>
      <c r="CI29" s="176"/>
      <c r="CK29" s="1"/>
    </row>
    <row r="30" spans="1:89" x14ac:dyDescent="0.35">
      <c r="A30" s="208"/>
      <c r="B30" s="170" t="s">
        <v>3</v>
      </c>
      <c r="C30" s="258"/>
      <c r="D30" s="259"/>
      <c r="E30" s="255"/>
      <c r="F30" s="258"/>
      <c r="G30" s="259"/>
      <c r="H30" s="255"/>
      <c r="I30" s="258"/>
      <c r="J30" s="259"/>
      <c r="K30" s="255"/>
      <c r="L30" s="258"/>
      <c r="M30" s="259"/>
      <c r="N30" s="255"/>
      <c r="O30" s="258"/>
      <c r="P30" s="259"/>
      <c r="Q30" s="255"/>
      <c r="R30" s="258"/>
      <c r="S30" s="259"/>
      <c r="T30" s="255"/>
      <c r="U30" s="258"/>
      <c r="V30" s="259"/>
      <c r="W30" s="255"/>
      <c r="X30" s="258"/>
      <c r="Y30" s="260"/>
      <c r="Z30" s="65"/>
      <c r="AA30" s="176"/>
      <c r="AB30" s="64"/>
      <c r="AC30" s="65"/>
      <c r="AD30" s="176"/>
      <c r="AE30" s="64"/>
      <c r="AF30" s="65"/>
      <c r="AG30" s="176"/>
      <c r="AH30" s="64"/>
      <c r="AI30" s="65"/>
      <c r="AJ30" s="176"/>
      <c r="AK30" s="64"/>
      <c r="AL30" s="65"/>
      <c r="AM30" s="176"/>
      <c r="AN30" s="64"/>
      <c r="AO30" s="65"/>
      <c r="AP30" s="176"/>
      <c r="AQ30" s="64"/>
      <c r="AR30" s="65"/>
      <c r="AS30" s="176"/>
      <c r="AT30" s="64"/>
      <c r="AU30" s="65"/>
      <c r="AV30" s="176"/>
      <c r="AW30" s="64"/>
      <c r="AX30" s="65"/>
      <c r="AY30" s="176"/>
      <c r="AZ30" s="64"/>
      <c r="BA30" s="65"/>
      <c r="BB30" s="176"/>
      <c r="BC30" s="64"/>
      <c r="BD30" s="258"/>
      <c r="BE30" s="259"/>
      <c r="BF30" s="276"/>
      <c r="BG30" s="258"/>
      <c r="BH30" s="259"/>
      <c r="BI30" s="276"/>
      <c r="BJ30" s="258"/>
      <c r="BK30" s="259"/>
      <c r="BL30" s="276"/>
      <c r="BM30" s="258"/>
      <c r="BN30" s="259"/>
      <c r="BO30" s="276"/>
      <c r="BP30" s="258"/>
      <c r="BQ30" s="259"/>
      <c r="BR30" s="276"/>
      <c r="BS30" s="258"/>
      <c r="BT30" s="259"/>
      <c r="BU30" s="276"/>
      <c r="BV30" s="258"/>
      <c r="BW30" s="259"/>
      <c r="BX30" s="276"/>
      <c r="BY30" s="258"/>
      <c r="BZ30" s="259"/>
      <c r="CA30" s="276"/>
      <c r="CB30" s="258"/>
      <c r="CC30" s="259"/>
      <c r="CD30" s="276"/>
      <c r="CE30" s="258"/>
      <c r="CF30" s="259"/>
      <c r="CG30" s="276"/>
      <c r="CH30" s="258"/>
      <c r="CI30" s="176"/>
      <c r="CK30" s="1"/>
    </row>
    <row r="31" spans="1:89" ht="15" thickBot="1" x14ac:dyDescent="0.4">
      <c r="A31" s="208"/>
      <c r="B31" s="171" t="s">
        <v>4</v>
      </c>
      <c r="C31" s="261"/>
      <c r="D31" s="262"/>
      <c r="E31" s="263"/>
      <c r="F31" s="261"/>
      <c r="G31" s="262"/>
      <c r="H31" s="263"/>
      <c r="I31" s="261"/>
      <c r="J31" s="262"/>
      <c r="K31" s="263"/>
      <c r="L31" s="261"/>
      <c r="M31" s="262"/>
      <c r="N31" s="263"/>
      <c r="O31" s="261"/>
      <c r="P31" s="262"/>
      <c r="Q31" s="263"/>
      <c r="R31" s="261"/>
      <c r="S31" s="262"/>
      <c r="T31" s="263"/>
      <c r="U31" s="261"/>
      <c r="V31" s="262"/>
      <c r="W31" s="263"/>
      <c r="X31" s="261"/>
      <c r="Y31" s="264"/>
      <c r="Z31" s="67"/>
      <c r="AA31" s="177"/>
      <c r="AB31" s="66"/>
      <c r="AC31" s="67"/>
      <c r="AD31" s="177"/>
      <c r="AE31" s="66"/>
      <c r="AF31" s="67"/>
      <c r="AG31" s="177"/>
      <c r="AH31" s="66"/>
      <c r="AI31" s="67"/>
      <c r="AJ31" s="177"/>
      <c r="AK31" s="66"/>
      <c r="AL31" s="67"/>
      <c r="AM31" s="177"/>
      <c r="AN31" s="66"/>
      <c r="AO31" s="67"/>
      <c r="AP31" s="177"/>
      <c r="AQ31" s="66"/>
      <c r="AR31" s="67"/>
      <c r="AS31" s="177"/>
      <c r="AT31" s="66"/>
      <c r="AU31" s="67"/>
      <c r="AV31" s="177"/>
      <c r="AW31" s="66"/>
      <c r="AX31" s="67"/>
      <c r="AY31" s="177"/>
      <c r="AZ31" s="66"/>
      <c r="BA31" s="67"/>
      <c r="BB31" s="177"/>
      <c r="BC31" s="66"/>
      <c r="BD31" s="261"/>
      <c r="BE31" s="262"/>
      <c r="BF31" s="277"/>
      <c r="BG31" s="261"/>
      <c r="BH31" s="262"/>
      <c r="BI31" s="277"/>
      <c r="BJ31" s="261"/>
      <c r="BK31" s="262"/>
      <c r="BL31" s="277"/>
      <c r="BM31" s="261"/>
      <c r="BN31" s="262"/>
      <c r="BO31" s="277"/>
      <c r="BP31" s="261"/>
      <c r="BQ31" s="262"/>
      <c r="BR31" s="277"/>
      <c r="BS31" s="261"/>
      <c r="BT31" s="262"/>
      <c r="BU31" s="277"/>
      <c r="BV31" s="261"/>
      <c r="BW31" s="262"/>
      <c r="BX31" s="277"/>
      <c r="BY31" s="261"/>
      <c r="BZ31" s="262"/>
      <c r="CA31" s="277"/>
      <c r="CB31" s="261"/>
      <c r="CC31" s="262"/>
      <c r="CD31" s="277"/>
      <c r="CE31" s="261"/>
      <c r="CF31" s="262"/>
      <c r="CG31" s="277"/>
      <c r="CH31" s="261"/>
      <c r="CI31" s="177"/>
      <c r="CK31" s="1"/>
    </row>
    <row r="32" spans="1:89" ht="15.5" thickTop="1" thickBot="1" x14ac:dyDescent="0.4">
      <c r="A32" s="209"/>
      <c r="B32" s="172" t="s">
        <v>5</v>
      </c>
      <c r="C32" s="265">
        <f t="shared" si="22"/>
        <v>0</v>
      </c>
      <c r="D32" s="265">
        <f t="shared" ref="C32:X32" si="39">D29-D28+D31-D30</f>
        <v>0</v>
      </c>
      <c r="E32" s="265">
        <f t="shared" si="39"/>
        <v>0</v>
      </c>
      <c r="F32" s="265">
        <f t="shared" si="39"/>
        <v>0</v>
      </c>
      <c r="G32" s="265">
        <f t="shared" si="39"/>
        <v>0</v>
      </c>
      <c r="H32" s="265">
        <f t="shared" si="39"/>
        <v>0</v>
      </c>
      <c r="I32" s="265">
        <f t="shared" si="39"/>
        <v>0</v>
      </c>
      <c r="J32" s="265">
        <f t="shared" si="39"/>
        <v>0</v>
      </c>
      <c r="K32" s="265">
        <f t="shared" si="39"/>
        <v>0</v>
      </c>
      <c r="L32" s="265">
        <f t="shared" si="39"/>
        <v>0</v>
      </c>
      <c r="M32" s="265">
        <f t="shared" si="39"/>
        <v>0</v>
      </c>
      <c r="N32" s="265">
        <f t="shared" si="39"/>
        <v>0</v>
      </c>
      <c r="O32" s="265">
        <f t="shared" si="39"/>
        <v>0</v>
      </c>
      <c r="P32" s="265">
        <f t="shared" si="39"/>
        <v>0</v>
      </c>
      <c r="Q32" s="265">
        <f t="shared" si="39"/>
        <v>0</v>
      </c>
      <c r="R32" s="265">
        <f t="shared" si="39"/>
        <v>0</v>
      </c>
      <c r="S32" s="265">
        <f t="shared" si="39"/>
        <v>0</v>
      </c>
      <c r="T32" s="265">
        <f t="shared" si="39"/>
        <v>0</v>
      </c>
      <c r="U32" s="265">
        <f t="shared" si="39"/>
        <v>0</v>
      </c>
      <c r="V32" s="265">
        <f t="shared" si="39"/>
        <v>0</v>
      </c>
      <c r="W32" s="265">
        <f t="shared" si="39"/>
        <v>0</v>
      </c>
      <c r="X32" s="265">
        <f t="shared" si="39"/>
        <v>0</v>
      </c>
      <c r="Y32" s="266">
        <f t="shared" ref="V32:Y32" si="40">Y29-Y28+Y31-Y30</f>
        <v>0</v>
      </c>
      <c r="Z32" s="5">
        <f t="shared" ref="Z32:CH32" si="41">Z29-Z28+Z31-Z30</f>
        <v>0</v>
      </c>
      <c r="AA32" s="178">
        <f t="shared" si="41"/>
        <v>0</v>
      </c>
      <c r="AB32" s="4">
        <f t="shared" si="41"/>
        <v>0</v>
      </c>
      <c r="AC32" s="5">
        <f t="shared" si="41"/>
        <v>0</v>
      </c>
      <c r="AD32" s="178">
        <f t="shared" si="41"/>
        <v>0</v>
      </c>
      <c r="AE32" s="4">
        <f t="shared" si="41"/>
        <v>0</v>
      </c>
      <c r="AF32" s="5">
        <f t="shared" si="41"/>
        <v>0</v>
      </c>
      <c r="AG32" s="178">
        <f t="shared" si="41"/>
        <v>0</v>
      </c>
      <c r="AH32" s="4">
        <f t="shared" si="41"/>
        <v>0</v>
      </c>
      <c r="AI32" s="5">
        <f t="shared" si="41"/>
        <v>0</v>
      </c>
      <c r="AJ32" s="178">
        <f t="shared" si="41"/>
        <v>0</v>
      </c>
      <c r="AK32" s="4">
        <f t="shared" si="41"/>
        <v>0</v>
      </c>
      <c r="AL32" s="5">
        <f t="shared" si="41"/>
        <v>0</v>
      </c>
      <c r="AM32" s="178">
        <f t="shared" si="41"/>
        <v>0</v>
      </c>
      <c r="AN32" s="4">
        <f t="shared" si="41"/>
        <v>0</v>
      </c>
      <c r="AO32" s="5">
        <f t="shared" si="41"/>
        <v>0</v>
      </c>
      <c r="AP32" s="178">
        <f t="shared" si="41"/>
        <v>0</v>
      </c>
      <c r="AQ32" s="4">
        <f t="shared" si="41"/>
        <v>0</v>
      </c>
      <c r="AR32" s="5">
        <f t="shared" si="41"/>
        <v>0</v>
      </c>
      <c r="AS32" s="178">
        <f t="shared" si="41"/>
        <v>0</v>
      </c>
      <c r="AT32" s="4">
        <f t="shared" si="41"/>
        <v>0</v>
      </c>
      <c r="AU32" s="5">
        <f t="shared" si="41"/>
        <v>0</v>
      </c>
      <c r="AV32" s="178">
        <f t="shared" si="41"/>
        <v>0</v>
      </c>
      <c r="AW32" s="4">
        <f t="shared" si="41"/>
        <v>0</v>
      </c>
      <c r="AX32" s="5">
        <f t="shared" si="41"/>
        <v>0</v>
      </c>
      <c r="AY32" s="178">
        <f t="shared" si="41"/>
        <v>0</v>
      </c>
      <c r="AZ32" s="4">
        <f t="shared" si="41"/>
        <v>0</v>
      </c>
      <c r="BA32" s="5">
        <f t="shared" si="41"/>
        <v>0</v>
      </c>
      <c r="BB32" s="178">
        <f t="shared" si="41"/>
        <v>0</v>
      </c>
      <c r="BC32" s="4">
        <f t="shared" si="41"/>
        <v>0</v>
      </c>
      <c r="BD32" s="267">
        <f t="shared" si="41"/>
        <v>0</v>
      </c>
      <c r="BE32" s="265">
        <f t="shared" si="41"/>
        <v>0</v>
      </c>
      <c r="BF32" s="278">
        <f t="shared" si="41"/>
        <v>0</v>
      </c>
      <c r="BG32" s="267">
        <f t="shared" si="41"/>
        <v>0</v>
      </c>
      <c r="BH32" s="265">
        <f t="shared" si="41"/>
        <v>0</v>
      </c>
      <c r="BI32" s="278">
        <f t="shared" si="41"/>
        <v>0</v>
      </c>
      <c r="BJ32" s="267">
        <f t="shared" si="41"/>
        <v>0</v>
      </c>
      <c r="BK32" s="265">
        <f t="shared" si="41"/>
        <v>0</v>
      </c>
      <c r="BL32" s="278">
        <f t="shared" si="41"/>
        <v>0</v>
      </c>
      <c r="BM32" s="267">
        <f t="shared" si="41"/>
        <v>0</v>
      </c>
      <c r="BN32" s="265">
        <f t="shared" si="41"/>
        <v>0</v>
      </c>
      <c r="BO32" s="278">
        <f t="shared" si="41"/>
        <v>0</v>
      </c>
      <c r="BP32" s="267">
        <f t="shared" si="41"/>
        <v>0</v>
      </c>
      <c r="BQ32" s="265">
        <f t="shared" si="41"/>
        <v>0</v>
      </c>
      <c r="BR32" s="278">
        <f t="shared" si="41"/>
        <v>0</v>
      </c>
      <c r="BS32" s="267">
        <f t="shared" si="41"/>
        <v>0</v>
      </c>
      <c r="BT32" s="265">
        <f t="shared" si="41"/>
        <v>0</v>
      </c>
      <c r="BU32" s="278">
        <f t="shared" si="41"/>
        <v>0</v>
      </c>
      <c r="BV32" s="267">
        <f t="shared" si="41"/>
        <v>0</v>
      </c>
      <c r="BW32" s="265">
        <f t="shared" si="41"/>
        <v>0</v>
      </c>
      <c r="BX32" s="278">
        <f t="shared" si="41"/>
        <v>0</v>
      </c>
      <c r="BY32" s="267">
        <f t="shared" si="41"/>
        <v>0</v>
      </c>
      <c r="BZ32" s="265">
        <f t="shared" si="41"/>
        <v>0</v>
      </c>
      <c r="CA32" s="278">
        <f t="shared" si="41"/>
        <v>0</v>
      </c>
      <c r="CB32" s="267">
        <f t="shared" si="41"/>
        <v>0</v>
      </c>
      <c r="CC32" s="265">
        <f t="shared" si="41"/>
        <v>0</v>
      </c>
      <c r="CD32" s="278">
        <f t="shared" si="41"/>
        <v>0</v>
      </c>
      <c r="CE32" s="267">
        <f t="shared" si="41"/>
        <v>0</v>
      </c>
      <c r="CF32" s="265">
        <f t="shared" si="41"/>
        <v>0</v>
      </c>
      <c r="CG32" s="278">
        <f t="shared" si="41"/>
        <v>0</v>
      </c>
      <c r="CH32" s="267">
        <f t="shared" si="41"/>
        <v>0</v>
      </c>
      <c r="CI32" s="178">
        <f t="shared" ref="CI32" si="42">CI29-CI28+CI31-CI30</f>
        <v>0</v>
      </c>
      <c r="CK32" s="1"/>
    </row>
    <row r="33" spans="1:89" x14ac:dyDescent="0.35">
      <c r="A33" s="207" t="str">
        <f>StudentInfo!B9</f>
        <v>Student 7</v>
      </c>
      <c r="B33" s="173" t="s">
        <v>1</v>
      </c>
      <c r="C33" s="253"/>
      <c r="D33" s="254"/>
      <c r="E33" s="256"/>
      <c r="F33" s="253"/>
      <c r="G33" s="254"/>
      <c r="H33" s="256"/>
      <c r="I33" s="253"/>
      <c r="J33" s="254"/>
      <c r="K33" s="256"/>
      <c r="L33" s="253"/>
      <c r="M33" s="254"/>
      <c r="N33" s="256"/>
      <c r="O33" s="253"/>
      <c r="P33" s="254"/>
      <c r="Q33" s="256"/>
      <c r="R33" s="253"/>
      <c r="S33" s="254"/>
      <c r="T33" s="256"/>
      <c r="U33" s="253"/>
      <c r="V33" s="254"/>
      <c r="W33" s="256"/>
      <c r="X33" s="253"/>
      <c r="Y33" s="257"/>
      <c r="Z33" s="63"/>
      <c r="AA33" s="175"/>
      <c r="AB33" s="62"/>
      <c r="AC33" s="63"/>
      <c r="AD33" s="175"/>
      <c r="AE33" s="62"/>
      <c r="AF33" s="63"/>
      <c r="AG33" s="175"/>
      <c r="AH33" s="62"/>
      <c r="AI33" s="63"/>
      <c r="AJ33" s="175"/>
      <c r="AK33" s="62"/>
      <c r="AL33" s="63"/>
      <c r="AM33" s="175"/>
      <c r="AN33" s="62"/>
      <c r="AO33" s="63"/>
      <c r="AP33" s="175"/>
      <c r="AQ33" s="62"/>
      <c r="AR33" s="63"/>
      <c r="AS33" s="175"/>
      <c r="AT33" s="62"/>
      <c r="AU33" s="63"/>
      <c r="AV33" s="175"/>
      <c r="AW33" s="62"/>
      <c r="AX33" s="63"/>
      <c r="AY33" s="175"/>
      <c r="AZ33" s="62"/>
      <c r="BA33" s="63"/>
      <c r="BB33" s="175"/>
      <c r="BC33" s="62"/>
      <c r="BD33" s="253"/>
      <c r="BE33" s="254"/>
      <c r="BF33" s="275"/>
      <c r="BG33" s="253"/>
      <c r="BH33" s="254"/>
      <c r="BI33" s="275"/>
      <c r="BJ33" s="253"/>
      <c r="BK33" s="254"/>
      <c r="BL33" s="275"/>
      <c r="BM33" s="253"/>
      <c r="BN33" s="254"/>
      <c r="BO33" s="275"/>
      <c r="BP33" s="253"/>
      <c r="BQ33" s="254"/>
      <c r="BR33" s="275"/>
      <c r="BS33" s="253"/>
      <c r="BT33" s="254"/>
      <c r="BU33" s="275"/>
      <c r="BV33" s="253"/>
      <c r="BW33" s="254"/>
      <c r="BX33" s="275"/>
      <c r="BY33" s="253"/>
      <c r="BZ33" s="254"/>
      <c r="CA33" s="275"/>
      <c r="CB33" s="253"/>
      <c r="CC33" s="254"/>
      <c r="CD33" s="275"/>
      <c r="CE33" s="253"/>
      <c r="CF33" s="254"/>
      <c r="CG33" s="275"/>
      <c r="CH33" s="253"/>
      <c r="CI33" s="175"/>
      <c r="CK33" s="1"/>
    </row>
    <row r="34" spans="1:89" x14ac:dyDescent="0.35">
      <c r="A34" s="208"/>
      <c r="B34" s="170" t="s">
        <v>2</v>
      </c>
      <c r="C34" s="258"/>
      <c r="D34" s="259"/>
      <c r="E34" s="255"/>
      <c r="F34" s="258"/>
      <c r="G34" s="259"/>
      <c r="H34" s="255"/>
      <c r="I34" s="258"/>
      <c r="J34" s="259"/>
      <c r="K34" s="255"/>
      <c r="L34" s="258"/>
      <c r="M34" s="259"/>
      <c r="N34" s="255"/>
      <c r="O34" s="258"/>
      <c r="P34" s="259"/>
      <c r="Q34" s="255"/>
      <c r="R34" s="258"/>
      <c r="S34" s="259"/>
      <c r="T34" s="255"/>
      <c r="U34" s="258"/>
      <c r="V34" s="259"/>
      <c r="W34" s="255"/>
      <c r="X34" s="258"/>
      <c r="Y34" s="260"/>
      <c r="Z34" s="65"/>
      <c r="AA34" s="176"/>
      <c r="AB34" s="64"/>
      <c r="AC34" s="65"/>
      <c r="AD34" s="176"/>
      <c r="AE34" s="64"/>
      <c r="AF34" s="65"/>
      <c r="AG34" s="176"/>
      <c r="AH34" s="64"/>
      <c r="AI34" s="65"/>
      <c r="AJ34" s="176"/>
      <c r="AK34" s="64"/>
      <c r="AL34" s="65"/>
      <c r="AM34" s="176"/>
      <c r="AN34" s="64"/>
      <c r="AO34" s="65"/>
      <c r="AP34" s="176"/>
      <c r="AQ34" s="64"/>
      <c r="AR34" s="65"/>
      <c r="AS34" s="176"/>
      <c r="AT34" s="64"/>
      <c r="AU34" s="65"/>
      <c r="AV34" s="176"/>
      <c r="AW34" s="64"/>
      <c r="AX34" s="65"/>
      <c r="AY34" s="176"/>
      <c r="AZ34" s="64"/>
      <c r="BA34" s="65"/>
      <c r="BB34" s="176"/>
      <c r="BC34" s="64"/>
      <c r="BD34" s="258"/>
      <c r="BE34" s="259"/>
      <c r="BF34" s="276"/>
      <c r="BG34" s="258"/>
      <c r="BH34" s="259"/>
      <c r="BI34" s="276"/>
      <c r="BJ34" s="258"/>
      <c r="BK34" s="259"/>
      <c r="BL34" s="276"/>
      <c r="BM34" s="258"/>
      <c r="BN34" s="259"/>
      <c r="BO34" s="276"/>
      <c r="BP34" s="258"/>
      <c r="BQ34" s="259"/>
      <c r="BR34" s="276"/>
      <c r="BS34" s="258"/>
      <c r="BT34" s="259"/>
      <c r="BU34" s="276"/>
      <c r="BV34" s="258"/>
      <c r="BW34" s="259"/>
      <c r="BX34" s="276"/>
      <c r="BY34" s="258"/>
      <c r="BZ34" s="259"/>
      <c r="CA34" s="276"/>
      <c r="CB34" s="258"/>
      <c r="CC34" s="259"/>
      <c r="CD34" s="276"/>
      <c r="CE34" s="258"/>
      <c r="CF34" s="259"/>
      <c r="CG34" s="276"/>
      <c r="CH34" s="258"/>
      <c r="CI34" s="176"/>
      <c r="CK34" s="1"/>
    </row>
    <row r="35" spans="1:89" x14ac:dyDescent="0.35">
      <c r="A35" s="208"/>
      <c r="B35" s="170" t="s">
        <v>3</v>
      </c>
      <c r="C35" s="258"/>
      <c r="D35" s="259"/>
      <c r="E35" s="255"/>
      <c r="F35" s="258"/>
      <c r="G35" s="259"/>
      <c r="H35" s="255"/>
      <c r="I35" s="258"/>
      <c r="J35" s="259"/>
      <c r="K35" s="255"/>
      <c r="L35" s="258"/>
      <c r="M35" s="259"/>
      <c r="N35" s="255"/>
      <c r="O35" s="258"/>
      <c r="P35" s="259"/>
      <c r="Q35" s="255"/>
      <c r="R35" s="258"/>
      <c r="S35" s="259"/>
      <c r="T35" s="255"/>
      <c r="U35" s="258"/>
      <c r="V35" s="259"/>
      <c r="W35" s="255"/>
      <c r="X35" s="258"/>
      <c r="Y35" s="260"/>
      <c r="Z35" s="65"/>
      <c r="AA35" s="176"/>
      <c r="AB35" s="64"/>
      <c r="AC35" s="65"/>
      <c r="AD35" s="176"/>
      <c r="AE35" s="64"/>
      <c r="AF35" s="65"/>
      <c r="AG35" s="176"/>
      <c r="AH35" s="64"/>
      <c r="AI35" s="65"/>
      <c r="AJ35" s="176"/>
      <c r="AK35" s="64"/>
      <c r="AL35" s="65"/>
      <c r="AM35" s="176"/>
      <c r="AN35" s="64"/>
      <c r="AO35" s="65"/>
      <c r="AP35" s="176"/>
      <c r="AQ35" s="64"/>
      <c r="AR35" s="65"/>
      <c r="AS35" s="176"/>
      <c r="AT35" s="64"/>
      <c r="AU35" s="65"/>
      <c r="AV35" s="176"/>
      <c r="AW35" s="64"/>
      <c r="AX35" s="65"/>
      <c r="AY35" s="176"/>
      <c r="AZ35" s="64"/>
      <c r="BA35" s="65"/>
      <c r="BB35" s="176"/>
      <c r="BC35" s="64"/>
      <c r="BD35" s="258"/>
      <c r="BE35" s="259"/>
      <c r="BF35" s="276"/>
      <c r="BG35" s="258"/>
      <c r="BH35" s="259"/>
      <c r="BI35" s="276"/>
      <c r="BJ35" s="258"/>
      <c r="BK35" s="259"/>
      <c r="BL35" s="276"/>
      <c r="BM35" s="258"/>
      <c r="BN35" s="259"/>
      <c r="BO35" s="276"/>
      <c r="BP35" s="258"/>
      <c r="BQ35" s="259"/>
      <c r="BR35" s="276"/>
      <c r="BS35" s="258"/>
      <c r="BT35" s="259"/>
      <c r="BU35" s="276"/>
      <c r="BV35" s="258"/>
      <c r="BW35" s="259"/>
      <c r="BX35" s="276"/>
      <c r="BY35" s="258"/>
      <c r="BZ35" s="259"/>
      <c r="CA35" s="276"/>
      <c r="CB35" s="258"/>
      <c r="CC35" s="259"/>
      <c r="CD35" s="276"/>
      <c r="CE35" s="258"/>
      <c r="CF35" s="259"/>
      <c r="CG35" s="276"/>
      <c r="CH35" s="258"/>
      <c r="CI35" s="176"/>
      <c r="CK35" s="1"/>
    </row>
    <row r="36" spans="1:89" ht="15" thickBot="1" x14ac:dyDescent="0.4">
      <c r="A36" s="208"/>
      <c r="B36" s="171" t="s">
        <v>4</v>
      </c>
      <c r="C36" s="261"/>
      <c r="D36" s="262"/>
      <c r="E36" s="263"/>
      <c r="F36" s="261"/>
      <c r="G36" s="262"/>
      <c r="H36" s="263"/>
      <c r="I36" s="261"/>
      <c r="J36" s="262"/>
      <c r="K36" s="263"/>
      <c r="L36" s="261"/>
      <c r="M36" s="262"/>
      <c r="N36" s="263"/>
      <c r="O36" s="261"/>
      <c r="P36" s="262"/>
      <c r="Q36" s="263"/>
      <c r="R36" s="261"/>
      <c r="S36" s="262"/>
      <c r="T36" s="263"/>
      <c r="U36" s="261"/>
      <c r="V36" s="262"/>
      <c r="W36" s="263"/>
      <c r="X36" s="261"/>
      <c r="Y36" s="264"/>
      <c r="Z36" s="67"/>
      <c r="AA36" s="177"/>
      <c r="AB36" s="66"/>
      <c r="AC36" s="67"/>
      <c r="AD36" s="177"/>
      <c r="AE36" s="66"/>
      <c r="AF36" s="67"/>
      <c r="AG36" s="177"/>
      <c r="AH36" s="66"/>
      <c r="AI36" s="67"/>
      <c r="AJ36" s="177"/>
      <c r="AK36" s="66"/>
      <c r="AL36" s="67"/>
      <c r="AM36" s="177"/>
      <c r="AN36" s="66"/>
      <c r="AO36" s="67"/>
      <c r="AP36" s="177"/>
      <c r="AQ36" s="66"/>
      <c r="AR36" s="67"/>
      <c r="AS36" s="177"/>
      <c r="AT36" s="66"/>
      <c r="AU36" s="67"/>
      <c r="AV36" s="177"/>
      <c r="AW36" s="66"/>
      <c r="AX36" s="67"/>
      <c r="AY36" s="177"/>
      <c r="AZ36" s="66"/>
      <c r="BA36" s="67"/>
      <c r="BB36" s="177"/>
      <c r="BC36" s="66"/>
      <c r="BD36" s="261"/>
      <c r="BE36" s="262"/>
      <c r="BF36" s="277"/>
      <c r="BG36" s="261"/>
      <c r="BH36" s="262"/>
      <c r="BI36" s="277"/>
      <c r="BJ36" s="261"/>
      <c r="BK36" s="262"/>
      <c r="BL36" s="277"/>
      <c r="BM36" s="261"/>
      <c r="BN36" s="262"/>
      <c r="BO36" s="277"/>
      <c r="BP36" s="261"/>
      <c r="BQ36" s="262"/>
      <c r="BR36" s="277"/>
      <c r="BS36" s="261"/>
      <c r="BT36" s="262"/>
      <c r="BU36" s="277"/>
      <c r="BV36" s="261"/>
      <c r="BW36" s="262"/>
      <c r="BX36" s="277"/>
      <c r="BY36" s="261"/>
      <c r="BZ36" s="262"/>
      <c r="CA36" s="277"/>
      <c r="CB36" s="261"/>
      <c r="CC36" s="262"/>
      <c r="CD36" s="277"/>
      <c r="CE36" s="261"/>
      <c r="CF36" s="262"/>
      <c r="CG36" s="277"/>
      <c r="CH36" s="261"/>
      <c r="CI36" s="177"/>
      <c r="CK36" s="1"/>
    </row>
    <row r="37" spans="1:89" ht="15.5" thickTop="1" thickBot="1" x14ac:dyDescent="0.4">
      <c r="A37" s="209"/>
      <c r="B37" s="172" t="s">
        <v>5</v>
      </c>
      <c r="C37" s="265">
        <f t="shared" si="22"/>
        <v>0</v>
      </c>
      <c r="D37" s="267">
        <f t="shared" ref="C37:W37" si="43">D34-D33+D36-D35</f>
        <v>0</v>
      </c>
      <c r="E37" s="267">
        <f t="shared" si="43"/>
        <v>0</v>
      </c>
      <c r="F37" s="267">
        <f t="shared" si="43"/>
        <v>0</v>
      </c>
      <c r="G37" s="267">
        <f t="shared" si="43"/>
        <v>0</v>
      </c>
      <c r="H37" s="267">
        <f t="shared" si="43"/>
        <v>0</v>
      </c>
      <c r="I37" s="267">
        <f t="shared" si="43"/>
        <v>0</v>
      </c>
      <c r="J37" s="267">
        <f t="shared" si="43"/>
        <v>0</v>
      </c>
      <c r="K37" s="267">
        <f t="shared" si="43"/>
        <v>0</v>
      </c>
      <c r="L37" s="267">
        <f t="shared" si="43"/>
        <v>0</v>
      </c>
      <c r="M37" s="267">
        <f t="shared" si="43"/>
        <v>0</v>
      </c>
      <c r="N37" s="267">
        <f t="shared" si="43"/>
        <v>0</v>
      </c>
      <c r="O37" s="267">
        <f t="shared" si="43"/>
        <v>0</v>
      </c>
      <c r="P37" s="267">
        <f t="shared" si="43"/>
        <v>0</v>
      </c>
      <c r="Q37" s="267">
        <f t="shared" si="43"/>
        <v>0</v>
      </c>
      <c r="R37" s="267">
        <f t="shared" si="43"/>
        <v>0</v>
      </c>
      <c r="S37" s="267">
        <f t="shared" si="43"/>
        <v>0</v>
      </c>
      <c r="T37" s="267">
        <f t="shared" si="43"/>
        <v>0</v>
      </c>
      <c r="U37" s="267">
        <f t="shared" si="43"/>
        <v>0</v>
      </c>
      <c r="V37" s="267">
        <f t="shared" si="43"/>
        <v>0</v>
      </c>
      <c r="W37" s="267">
        <f t="shared" si="43"/>
        <v>0</v>
      </c>
      <c r="X37" s="267">
        <f t="shared" ref="V37:Y37" si="44">X34-X33+X36-X35</f>
        <v>0</v>
      </c>
      <c r="Y37" s="266">
        <f t="shared" si="44"/>
        <v>0</v>
      </c>
      <c r="Z37" s="5">
        <f t="shared" ref="Z37:CH37" si="45">Z34-Z33+Z36-Z35</f>
        <v>0</v>
      </c>
      <c r="AA37" s="178">
        <f t="shared" si="45"/>
        <v>0</v>
      </c>
      <c r="AB37" s="4">
        <f t="shared" si="45"/>
        <v>0</v>
      </c>
      <c r="AC37" s="5">
        <f t="shared" si="45"/>
        <v>0</v>
      </c>
      <c r="AD37" s="178">
        <f t="shared" si="45"/>
        <v>0</v>
      </c>
      <c r="AE37" s="4">
        <f t="shared" si="45"/>
        <v>0</v>
      </c>
      <c r="AF37" s="5">
        <f t="shared" si="45"/>
        <v>0</v>
      </c>
      <c r="AG37" s="178">
        <f t="shared" si="45"/>
        <v>0</v>
      </c>
      <c r="AH37" s="4">
        <f t="shared" si="45"/>
        <v>0</v>
      </c>
      <c r="AI37" s="5">
        <f t="shared" si="45"/>
        <v>0</v>
      </c>
      <c r="AJ37" s="178">
        <f t="shared" si="45"/>
        <v>0</v>
      </c>
      <c r="AK37" s="4">
        <f t="shared" si="45"/>
        <v>0</v>
      </c>
      <c r="AL37" s="5">
        <f t="shared" si="45"/>
        <v>0</v>
      </c>
      <c r="AM37" s="178">
        <f t="shared" si="45"/>
        <v>0</v>
      </c>
      <c r="AN37" s="4">
        <f t="shared" si="45"/>
        <v>0</v>
      </c>
      <c r="AO37" s="5">
        <f t="shared" si="45"/>
        <v>0</v>
      </c>
      <c r="AP37" s="178">
        <f t="shared" si="45"/>
        <v>0</v>
      </c>
      <c r="AQ37" s="4">
        <f t="shared" si="45"/>
        <v>0</v>
      </c>
      <c r="AR37" s="5">
        <f t="shared" si="45"/>
        <v>0</v>
      </c>
      <c r="AS37" s="178">
        <f t="shared" si="45"/>
        <v>0</v>
      </c>
      <c r="AT37" s="4">
        <f t="shared" si="45"/>
        <v>0</v>
      </c>
      <c r="AU37" s="5">
        <f t="shared" si="45"/>
        <v>0</v>
      </c>
      <c r="AV37" s="178">
        <f t="shared" si="45"/>
        <v>0</v>
      </c>
      <c r="AW37" s="4">
        <f t="shared" si="45"/>
        <v>0</v>
      </c>
      <c r="AX37" s="5">
        <f t="shared" si="45"/>
        <v>0</v>
      </c>
      <c r="AY37" s="178">
        <f t="shared" si="45"/>
        <v>0</v>
      </c>
      <c r="AZ37" s="4">
        <f t="shared" si="45"/>
        <v>0</v>
      </c>
      <c r="BA37" s="5">
        <f t="shared" si="45"/>
        <v>0</v>
      </c>
      <c r="BB37" s="178">
        <f t="shared" si="45"/>
        <v>0</v>
      </c>
      <c r="BC37" s="4">
        <f t="shared" si="45"/>
        <v>0</v>
      </c>
      <c r="BD37" s="267">
        <f t="shared" si="45"/>
        <v>0</v>
      </c>
      <c r="BE37" s="265">
        <f t="shared" si="45"/>
        <v>0</v>
      </c>
      <c r="BF37" s="278">
        <f t="shared" si="45"/>
        <v>0</v>
      </c>
      <c r="BG37" s="267">
        <f t="shared" si="45"/>
        <v>0</v>
      </c>
      <c r="BH37" s="265">
        <f t="shared" si="45"/>
        <v>0</v>
      </c>
      <c r="BI37" s="278">
        <f t="shared" si="45"/>
        <v>0</v>
      </c>
      <c r="BJ37" s="267">
        <f t="shared" si="45"/>
        <v>0</v>
      </c>
      <c r="BK37" s="265">
        <f t="shared" si="45"/>
        <v>0</v>
      </c>
      <c r="BL37" s="278">
        <f t="shared" si="45"/>
        <v>0</v>
      </c>
      <c r="BM37" s="267">
        <f t="shared" si="45"/>
        <v>0</v>
      </c>
      <c r="BN37" s="265">
        <f t="shared" si="45"/>
        <v>0</v>
      </c>
      <c r="BO37" s="278">
        <f t="shared" si="45"/>
        <v>0</v>
      </c>
      <c r="BP37" s="267">
        <f t="shared" si="45"/>
        <v>0</v>
      </c>
      <c r="BQ37" s="265">
        <f t="shared" si="45"/>
        <v>0</v>
      </c>
      <c r="BR37" s="278">
        <f t="shared" si="45"/>
        <v>0</v>
      </c>
      <c r="BS37" s="267">
        <f t="shared" si="45"/>
        <v>0</v>
      </c>
      <c r="BT37" s="265">
        <f t="shared" si="45"/>
        <v>0</v>
      </c>
      <c r="BU37" s="278">
        <f t="shared" si="45"/>
        <v>0</v>
      </c>
      <c r="BV37" s="267">
        <f t="shared" si="45"/>
        <v>0</v>
      </c>
      <c r="BW37" s="265">
        <f t="shared" si="45"/>
        <v>0</v>
      </c>
      <c r="BX37" s="278">
        <f t="shared" si="45"/>
        <v>0</v>
      </c>
      <c r="BY37" s="267">
        <f t="shared" si="45"/>
        <v>0</v>
      </c>
      <c r="BZ37" s="265">
        <f t="shared" si="45"/>
        <v>0</v>
      </c>
      <c r="CA37" s="278">
        <f t="shared" si="45"/>
        <v>0</v>
      </c>
      <c r="CB37" s="267">
        <f t="shared" si="45"/>
        <v>0</v>
      </c>
      <c r="CC37" s="265">
        <f t="shared" si="45"/>
        <v>0</v>
      </c>
      <c r="CD37" s="278">
        <f t="shared" si="45"/>
        <v>0</v>
      </c>
      <c r="CE37" s="267">
        <f t="shared" si="45"/>
        <v>0</v>
      </c>
      <c r="CF37" s="265">
        <f t="shared" si="45"/>
        <v>0</v>
      </c>
      <c r="CG37" s="278">
        <f t="shared" si="45"/>
        <v>0</v>
      </c>
      <c r="CH37" s="267">
        <f t="shared" si="45"/>
        <v>0</v>
      </c>
      <c r="CI37" s="178">
        <f t="shared" ref="CI37" si="46">CI34-CI33+CI36-CI35</f>
        <v>0</v>
      </c>
      <c r="CK37" s="1"/>
    </row>
    <row r="38" spans="1:89" x14ac:dyDescent="0.35">
      <c r="A38" s="207" t="str">
        <f>StudentInfo!B10</f>
        <v>Student 8</v>
      </c>
      <c r="B38" s="173" t="s">
        <v>1</v>
      </c>
      <c r="C38" s="253"/>
      <c r="D38" s="254"/>
      <c r="E38" s="256"/>
      <c r="F38" s="253"/>
      <c r="G38" s="254"/>
      <c r="H38" s="256"/>
      <c r="I38" s="253"/>
      <c r="J38" s="254"/>
      <c r="K38" s="256"/>
      <c r="L38" s="253"/>
      <c r="M38" s="254"/>
      <c r="N38" s="256"/>
      <c r="O38" s="253"/>
      <c r="P38" s="254"/>
      <c r="Q38" s="256"/>
      <c r="R38" s="253"/>
      <c r="S38" s="254"/>
      <c r="T38" s="256"/>
      <c r="U38" s="253"/>
      <c r="V38" s="254"/>
      <c r="W38" s="256"/>
      <c r="X38" s="253"/>
      <c r="Y38" s="257"/>
      <c r="Z38" s="63"/>
      <c r="AA38" s="175"/>
      <c r="AB38" s="62"/>
      <c r="AC38" s="63"/>
      <c r="AD38" s="175"/>
      <c r="AE38" s="62"/>
      <c r="AF38" s="63"/>
      <c r="AG38" s="175"/>
      <c r="AH38" s="62"/>
      <c r="AI38" s="63"/>
      <c r="AJ38" s="175"/>
      <c r="AK38" s="62"/>
      <c r="AL38" s="63"/>
      <c r="AM38" s="175"/>
      <c r="AN38" s="62"/>
      <c r="AO38" s="63"/>
      <c r="AP38" s="175"/>
      <c r="AQ38" s="62"/>
      <c r="AR38" s="63"/>
      <c r="AS38" s="175"/>
      <c r="AT38" s="62"/>
      <c r="AU38" s="63"/>
      <c r="AV38" s="175"/>
      <c r="AW38" s="62"/>
      <c r="AX38" s="63"/>
      <c r="AY38" s="175"/>
      <c r="AZ38" s="62"/>
      <c r="BA38" s="63"/>
      <c r="BB38" s="175"/>
      <c r="BC38" s="62"/>
      <c r="BD38" s="253"/>
      <c r="BE38" s="254"/>
      <c r="BF38" s="275"/>
      <c r="BG38" s="253"/>
      <c r="BH38" s="254"/>
      <c r="BI38" s="275"/>
      <c r="BJ38" s="253"/>
      <c r="BK38" s="254"/>
      <c r="BL38" s="275"/>
      <c r="BM38" s="253"/>
      <c r="BN38" s="254"/>
      <c r="BO38" s="275"/>
      <c r="BP38" s="253"/>
      <c r="BQ38" s="254"/>
      <c r="BR38" s="275"/>
      <c r="BS38" s="253"/>
      <c r="BT38" s="254"/>
      <c r="BU38" s="275"/>
      <c r="BV38" s="253"/>
      <c r="BW38" s="254"/>
      <c r="BX38" s="275"/>
      <c r="BY38" s="253"/>
      <c r="BZ38" s="254"/>
      <c r="CA38" s="275"/>
      <c r="CB38" s="253"/>
      <c r="CC38" s="254"/>
      <c r="CD38" s="275"/>
      <c r="CE38" s="253"/>
      <c r="CF38" s="254"/>
      <c r="CG38" s="275"/>
      <c r="CH38" s="253"/>
      <c r="CI38" s="175"/>
      <c r="CK38" s="1"/>
    </row>
    <row r="39" spans="1:89" x14ac:dyDescent="0.35">
      <c r="A39" s="208"/>
      <c r="B39" s="170" t="s">
        <v>2</v>
      </c>
      <c r="C39" s="258"/>
      <c r="D39" s="259"/>
      <c r="E39" s="255"/>
      <c r="F39" s="258"/>
      <c r="G39" s="259"/>
      <c r="H39" s="255"/>
      <c r="I39" s="258"/>
      <c r="J39" s="259"/>
      <c r="K39" s="255"/>
      <c r="L39" s="258"/>
      <c r="M39" s="259"/>
      <c r="N39" s="255"/>
      <c r="O39" s="258"/>
      <c r="P39" s="259"/>
      <c r="Q39" s="255"/>
      <c r="R39" s="258"/>
      <c r="S39" s="259"/>
      <c r="T39" s="255"/>
      <c r="U39" s="258"/>
      <c r="V39" s="259"/>
      <c r="W39" s="255"/>
      <c r="X39" s="258"/>
      <c r="Y39" s="260"/>
      <c r="Z39" s="65"/>
      <c r="AA39" s="176"/>
      <c r="AB39" s="64"/>
      <c r="AC39" s="65"/>
      <c r="AD39" s="176"/>
      <c r="AE39" s="64"/>
      <c r="AF39" s="65"/>
      <c r="AG39" s="176"/>
      <c r="AH39" s="64"/>
      <c r="AI39" s="65"/>
      <c r="AJ39" s="176"/>
      <c r="AK39" s="64"/>
      <c r="AL39" s="65"/>
      <c r="AM39" s="176"/>
      <c r="AN39" s="64"/>
      <c r="AO39" s="65"/>
      <c r="AP39" s="176"/>
      <c r="AQ39" s="64"/>
      <c r="AR39" s="65"/>
      <c r="AS39" s="176"/>
      <c r="AT39" s="64"/>
      <c r="AU39" s="65"/>
      <c r="AV39" s="176"/>
      <c r="AW39" s="64"/>
      <c r="AX39" s="65"/>
      <c r="AY39" s="176"/>
      <c r="AZ39" s="64"/>
      <c r="BA39" s="65"/>
      <c r="BB39" s="176"/>
      <c r="BC39" s="64"/>
      <c r="BD39" s="258"/>
      <c r="BE39" s="259"/>
      <c r="BF39" s="276"/>
      <c r="BG39" s="258"/>
      <c r="BH39" s="259"/>
      <c r="BI39" s="276"/>
      <c r="BJ39" s="258"/>
      <c r="BK39" s="259"/>
      <c r="BL39" s="276"/>
      <c r="BM39" s="258"/>
      <c r="BN39" s="259"/>
      <c r="BO39" s="276"/>
      <c r="BP39" s="258"/>
      <c r="BQ39" s="259"/>
      <c r="BR39" s="276"/>
      <c r="BS39" s="258"/>
      <c r="BT39" s="259"/>
      <c r="BU39" s="276"/>
      <c r="BV39" s="258"/>
      <c r="BW39" s="259"/>
      <c r="BX39" s="276"/>
      <c r="BY39" s="258"/>
      <c r="BZ39" s="259"/>
      <c r="CA39" s="276"/>
      <c r="CB39" s="258"/>
      <c r="CC39" s="259"/>
      <c r="CD39" s="276"/>
      <c r="CE39" s="258"/>
      <c r="CF39" s="259"/>
      <c r="CG39" s="276"/>
      <c r="CH39" s="258"/>
      <c r="CI39" s="176"/>
      <c r="CK39" s="1"/>
    </row>
    <row r="40" spans="1:89" x14ac:dyDescent="0.35">
      <c r="A40" s="208"/>
      <c r="B40" s="170" t="s">
        <v>3</v>
      </c>
      <c r="C40" s="258"/>
      <c r="D40" s="259"/>
      <c r="E40" s="255"/>
      <c r="F40" s="258"/>
      <c r="G40" s="259"/>
      <c r="H40" s="255"/>
      <c r="I40" s="258"/>
      <c r="J40" s="259"/>
      <c r="K40" s="255"/>
      <c r="L40" s="258"/>
      <c r="M40" s="259"/>
      <c r="N40" s="255"/>
      <c r="O40" s="258"/>
      <c r="P40" s="259"/>
      <c r="Q40" s="255"/>
      <c r="R40" s="258"/>
      <c r="S40" s="259"/>
      <c r="T40" s="255"/>
      <c r="U40" s="258"/>
      <c r="V40" s="259"/>
      <c r="W40" s="255"/>
      <c r="X40" s="258"/>
      <c r="Y40" s="260"/>
      <c r="Z40" s="65"/>
      <c r="AA40" s="176"/>
      <c r="AB40" s="64"/>
      <c r="AC40" s="65"/>
      <c r="AD40" s="176"/>
      <c r="AE40" s="64"/>
      <c r="AF40" s="65"/>
      <c r="AG40" s="176"/>
      <c r="AH40" s="64"/>
      <c r="AI40" s="65"/>
      <c r="AJ40" s="176"/>
      <c r="AK40" s="64"/>
      <c r="AL40" s="65"/>
      <c r="AM40" s="176"/>
      <c r="AN40" s="64"/>
      <c r="AO40" s="65"/>
      <c r="AP40" s="176"/>
      <c r="AQ40" s="64"/>
      <c r="AR40" s="65"/>
      <c r="AS40" s="176"/>
      <c r="AT40" s="64"/>
      <c r="AU40" s="65"/>
      <c r="AV40" s="176"/>
      <c r="AW40" s="64"/>
      <c r="AX40" s="65"/>
      <c r="AY40" s="176"/>
      <c r="AZ40" s="64"/>
      <c r="BA40" s="65"/>
      <c r="BB40" s="176"/>
      <c r="BC40" s="64"/>
      <c r="BD40" s="258"/>
      <c r="BE40" s="259"/>
      <c r="BF40" s="276"/>
      <c r="BG40" s="258"/>
      <c r="BH40" s="259"/>
      <c r="BI40" s="276"/>
      <c r="BJ40" s="258"/>
      <c r="BK40" s="259"/>
      <c r="BL40" s="276"/>
      <c r="BM40" s="258"/>
      <c r="BN40" s="259"/>
      <c r="BO40" s="276"/>
      <c r="BP40" s="258"/>
      <c r="BQ40" s="259"/>
      <c r="BR40" s="276"/>
      <c r="BS40" s="258"/>
      <c r="BT40" s="259"/>
      <c r="BU40" s="276"/>
      <c r="BV40" s="258"/>
      <c r="BW40" s="259"/>
      <c r="BX40" s="276"/>
      <c r="BY40" s="258"/>
      <c r="BZ40" s="259"/>
      <c r="CA40" s="276"/>
      <c r="CB40" s="258"/>
      <c r="CC40" s="259"/>
      <c r="CD40" s="276"/>
      <c r="CE40" s="258"/>
      <c r="CF40" s="259"/>
      <c r="CG40" s="276"/>
      <c r="CH40" s="258"/>
      <c r="CI40" s="176"/>
      <c r="CK40" s="1"/>
    </row>
    <row r="41" spans="1:89" ht="15" thickBot="1" x14ac:dyDescent="0.4">
      <c r="A41" s="208"/>
      <c r="B41" s="171" t="s">
        <v>4</v>
      </c>
      <c r="C41" s="261"/>
      <c r="D41" s="262"/>
      <c r="E41" s="263"/>
      <c r="F41" s="261"/>
      <c r="G41" s="262"/>
      <c r="H41" s="263"/>
      <c r="I41" s="261"/>
      <c r="J41" s="262"/>
      <c r="K41" s="263"/>
      <c r="L41" s="261"/>
      <c r="M41" s="262"/>
      <c r="N41" s="263"/>
      <c r="O41" s="261"/>
      <c r="P41" s="262"/>
      <c r="Q41" s="263"/>
      <c r="R41" s="261"/>
      <c r="S41" s="262"/>
      <c r="T41" s="263"/>
      <c r="U41" s="261"/>
      <c r="V41" s="262"/>
      <c r="W41" s="263"/>
      <c r="X41" s="261"/>
      <c r="Y41" s="264"/>
      <c r="Z41" s="67"/>
      <c r="AA41" s="177"/>
      <c r="AB41" s="66"/>
      <c r="AC41" s="67"/>
      <c r="AD41" s="177"/>
      <c r="AE41" s="66"/>
      <c r="AF41" s="67"/>
      <c r="AG41" s="177"/>
      <c r="AH41" s="66"/>
      <c r="AI41" s="67"/>
      <c r="AJ41" s="177"/>
      <c r="AK41" s="66"/>
      <c r="AL41" s="67"/>
      <c r="AM41" s="177"/>
      <c r="AN41" s="66"/>
      <c r="AO41" s="67"/>
      <c r="AP41" s="177"/>
      <c r="AQ41" s="66"/>
      <c r="AR41" s="67"/>
      <c r="AS41" s="177"/>
      <c r="AT41" s="66"/>
      <c r="AU41" s="67"/>
      <c r="AV41" s="177"/>
      <c r="AW41" s="66"/>
      <c r="AX41" s="67"/>
      <c r="AY41" s="177"/>
      <c r="AZ41" s="66"/>
      <c r="BA41" s="67"/>
      <c r="BB41" s="177"/>
      <c r="BC41" s="66"/>
      <c r="BD41" s="261"/>
      <c r="BE41" s="262"/>
      <c r="BF41" s="277"/>
      <c r="BG41" s="261"/>
      <c r="BH41" s="262"/>
      <c r="BI41" s="277"/>
      <c r="BJ41" s="261"/>
      <c r="BK41" s="262"/>
      <c r="BL41" s="277"/>
      <c r="BM41" s="261"/>
      <c r="BN41" s="262"/>
      <c r="BO41" s="277"/>
      <c r="BP41" s="261"/>
      <c r="BQ41" s="262"/>
      <c r="BR41" s="277"/>
      <c r="BS41" s="261"/>
      <c r="BT41" s="262"/>
      <c r="BU41" s="277"/>
      <c r="BV41" s="261"/>
      <c r="BW41" s="262"/>
      <c r="BX41" s="277"/>
      <c r="BY41" s="261"/>
      <c r="BZ41" s="262"/>
      <c r="CA41" s="277"/>
      <c r="CB41" s="261"/>
      <c r="CC41" s="262"/>
      <c r="CD41" s="277"/>
      <c r="CE41" s="261"/>
      <c r="CF41" s="262"/>
      <c r="CG41" s="277"/>
      <c r="CH41" s="261"/>
      <c r="CI41" s="177"/>
      <c r="CK41" s="1"/>
    </row>
    <row r="42" spans="1:89" ht="15.5" thickTop="1" thickBot="1" x14ac:dyDescent="0.4">
      <c r="A42" s="209"/>
      <c r="B42" s="172" t="s">
        <v>5</v>
      </c>
      <c r="C42" s="265">
        <f t="shared" si="22"/>
        <v>0</v>
      </c>
      <c r="D42" s="265">
        <f t="shared" ref="C42:X42" si="47">D39-D38+D41-D40</f>
        <v>0</v>
      </c>
      <c r="E42" s="265">
        <f t="shared" si="47"/>
        <v>0</v>
      </c>
      <c r="F42" s="265">
        <f t="shared" si="47"/>
        <v>0</v>
      </c>
      <c r="G42" s="265">
        <f t="shared" si="47"/>
        <v>0</v>
      </c>
      <c r="H42" s="265">
        <f t="shared" si="47"/>
        <v>0</v>
      </c>
      <c r="I42" s="265">
        <f t="shared" si="47"/>
        <v>0</v>
      </c>
      <c r="J42" s="265">
        <f t="shared" si="47"/>
        <v>0</v>
      </c>
      <c r="K42" s="265">
        <f t="shared" si="47"/>
        <v>0</v>
      </c>
      <c r="L42" s="265">
        <f t="shared" si="47"/>
        <v>0</v>
      </c>
      <c r="M42" s="265">
        <f t="shared" si="47"/>
        <v>0</v>
      </c>
      <c r="N42" s="265">
        <f t="shared" si="47"/>
        <v>0</v>
      </c>
      <c r="O42" s="265">
        <f t="shared" si="47"/>
        <v>0</v>
      </c>
      <c r="P42" s="265">
        <f t="shared" si="47"/>
        <v>0</v>
      </c>
      <c r="Q42" s="265">
        <f t="shared" si="47"/>
        <v>0</v>
      </c>
      <c r="R42" s="265">
        <f t="shared" si="47"/>
        <v>0</v>
      </c>
      <c r="S42" s="265">
        <f t="shared" si="47"/>
        <v>0</v>
      </c>
      <c r="T42" s="265">
        <f t="shared" si="47"/>
        <v>0</v>
      </c>
      <c r="U42" s="265">
        <f t="shared" si="47"/>
        <v>0</v>
      </c>
      <c r="V42" s="265">
        <f t="shared" si="47"/>
        <v>0</v>
      </c>
      <c r="W42" s="265">
        <f t="shared" si="47"/>
        <v>0</v>
      </c>
      <c r="X42" s="265">
        <f t="shared" si="47"/>
        <v>0</v>
      </c>
      <c r="Y42" s="266">
        <f>Y39-Y38+Y41-Y40</f>
        <v>0</v>
      </c>
      <c r="Z42" s="5">
        <f t="shared" ref="Z42" si="48">Z39-Z38+Z41-Z40</f>
        <v>0</v>
      </c>
      <c r="AA42" s="178">
        <f>AA39-AA38+AA41-AA40</f>
        <v>0</v>
      </c>
      <c r="AB42" s="4">
        <f>AB39-AB38+AB41-AB40</f>
        <v>0</v>
      </c>
      <c r="AC42" s="5">
        <f t="shared" ref="AC42" si="49">AC39-AC38+AC41-AC40</f>
        <v>0</v>
      </c>
      <c r="AD42" s="178">
        <f>AD39-AD38+AD41-AD40</f>
        <v>0</v>
      </c>
      <c r="AE42" s="4">
        <f>AE39-AE38+AE41-AE40</f>
        <v>0</v>
      </c>
      <c r="AF42" s="5">
        <f t="shared" ref="AF42" si="50">AF39-AF38+AF41-AF40</f>
        <v>0</v>
      </c>
      <c r="AG42" s="178">
        <f>AG39-AG38+AG41-AG40</f>
        <v>0</v>
      </c>
      <c r="AH42" s="4">
        <f>AH39-AH38+AH41-AH40</f>
        <v>0</v>
      </c>
      <c r="AI42" s="5">
        <f t="shared" ref="AI42" si="51">AI39-AI38+AI41-AI40</f>
        <v>0</v>
      </c>
      <c r="AJ42" s="178">
        <f>AJ39-AJ38+AJ41-AJ40</f>
        <v>0</v>
      </c>
      <c r="AK42" s="4">
        <f>AK39-AK38+AK41-AK40</f>
        <v>0</v>
      </c>
      <c r="AL42" s="5">
        <f t="shared" ref="AL42" si="52">AL39-AL38+AL41-AL40</f>
        <v>0</v>
      </c>
      <c r="AM42" s="178">
        <f>AM39-AM38+AM41-AM40</f>
        <v>0</v>
      </c>
      <c r="AN42" s="4">
        <f>AN39-AN38+AN41-AN40</f>
        <v>0</v>
      </c>
      <c r="AO42" s="5">
        <f t="shared" ref="AO42" si="53">AO39-AO38+AO41-AO40</f>
        <v>0</v>
      </c>
      <c r="AP42" s="178">
        <f>AP39-AP38+AP41-AP40</f>
        <v>0</v>
      </c>
      <c r="AQ42" s="4">
        <f>AQ39-AQ38+AQ41-AQ40</f>
        <v>0</v>
      </c>
      <c r="AR42" s="5">
        <f t="shared" ref="AR42" si="54">AR39-AR38+AR41-AR40</f>
        <v>0</v>
      </c>
      <c r="AS42" s="178">
        <f>AS39-AS38+AS41-AS40</f>
        <v>0</v>
      </c>
      <c r="AT42" s="4">
        <f>AT39-AT38+AT41-AT40</f>
        <v>0</v>
      </c>
      <c r="AU42" s="5">
        <f t="shared" ref="AU42" si="55">AU39-AU38+AU41-AU40</f>
        <v>0</v>
      </c>
      <c r="AV42" s="178">
        <f>AV39-AV38+AV41-AV40</f>
        <v>0</v>
      </c>
      <c r="AW42" s="4">
        <f>AW39-AW38+AW41-AW40</f>
        <v>0</v>
      </c>
      <c r="AX42" s="5">
        <f t="shared" ref="AX42" si="56">AX39-AX38+AX41-AX40</f>
        <v>0</v>
      </c>
      <c r="AY42" s="178">
        <f>AY39-AY38+AY41-AY40</f>
        <v>0</v>
      </c>
      <c r="AZ42" s="4">
        <f>AZ39-AZ38+AZ41-AZ40</f>
        <v>0</v>
      </c>
      <c r="BA42" s="5">
        <f t="shared" ref="BA42" si="57">BA39-BA38+BA41-BA40</f>
        <v>0</v>
      </c>
      <c r="BB42" s="178">
        <f>BB39-BB38+BB41-BB40</f>
        <v>0</v>
      </c>
      <c r="BC42" s="4">
        <f>BC39-BC38+BC41-BC40</f>
        <v>0</v>
      </c>
      <c r="BD42" s="267">
        <f t="shared" ref="BD42" si="58">BD39-BD38+BD41-BD40</f>
        <v>0</v>
      </c>
      <c r="BE42" s="265">
        <f>BE39-BE38+BE41-BE40</f>
        <v>0</v>
      </c>
      <c r="BF42" s="278">
        <f>BF39-BF38+BF41-BF40</f>
        <v>0</v>
      </c>
      <c r="BG42" s="267">
        <f t="shared" ref="BG42" si="59">BG39-BG38+BG41-BG40</f>
        <v>0</v>
      </c>
      <c r="BH42" s="265">
        <f>BH39-BH38+BH41-BH40</f>
        <v>0</v>
      </c>
      <c r="BI42" s="278">
        <f>BI39-BI38+BI41-BI40</f>
        <v>0</v>
      </c>
      <c r="BJ42" s="267">
        <f t="shared" ref="BJ42" si="60">BJ39-BJ38+BJ41-BJ40</f>
        <v>0</v>
      </c>
      <c r="BK42" s="265">
        <f>BK39-BK38+BK41-BK40</f>
        <v>0</v>
      </c>
      <c r="BL42" s="278">
        <f>BL39-BL38+BL41-BL40</f>
        <v>0</v>
      </c>
      <c r="BM42" s="267">
        <f t="shared" ref="BM42" si="61">BM39-BM38+BM41-BM40</f>
        <v>0</v>
      </c>
      <c r="BN42" s="265">
        <f>BN39-BN38+BN41-BN40</f>
        <v>0</v>
      </c>
      <c r="BO42" s="278">
        <f>BO39-BO38+BO41-BO40</f>
        <v>0</v>
      </c>
      <c r="BP42" s="267">
        <f t="shared" ref="BP42" si="62">BP39-BP38+BP41-BP40</f>
        <v>0</v>
      </c>
      <c r="BQ42" s="265">
        <f>BQ39-BQ38+BQ41-BQ40</f>
        <v>0</v>
      </c>
      <c r="BR42" s="278">
        <f>BR39-BR38+BR41-BR40</f>
        <v>0</v>
      </c>
      <c r="BS42" s="267">
        <f t="shared" ref="BS42" si="63">BS39-BS38+BS41-BS40</f>
        <v>0</v>
      </c>
      <c r="BT42" s="265">
        <f>BT39-BT38+BT41-BT40</f>
        <v>0</v>
      </c>
      <c r="BU42" s="278">
        <f>BU39-BU38+BU41-BU40</f>
        <v>0</v>
      </c>
      <c r="BV42" s="267">
        <f t="shared" ref="BV42" si="64">BV39-BV38+BV41-BV40</f>
        <v>0</v>
      </c>
      <c r="BW42" s="265">
        <f>BW39-BW38+BW41-BW40</f>
        <v>0</v>
      </c>
      <c r="BX42" s="278">
        <f>BX39-BX38+BX41-BX40</f>
        <v>0</v>
      </c>
      <c r="BY42" s="267">
        <f t="shared" ref="BY42" si="65">BY39-BY38+BY41-BY40</f>
        <v>0</v>
      </c>
      <c r="BZ42" s="265">
        <f>BZ39-BZ38+BZ41-BZ40</f>
        <v>0</v>
      </c>
      <c r="CA42" s="278">
        <f>CA39-CA38+CA41-CA40</f>
        <v>0</v>
      </c>
      <c r="CB42" s="267">
        <f t="shared" ref="CB42" si="66">CB39-CB38+CB41-CB40</f>
        <v>0</v>
      </c>
      <c r="CC42" s="265">
        <f>CC39-CC38+CC41-CC40</f>
        <v>0</v>
      </c>
      <c r="CD42" s="278">
        <f>CD39-CD38+CD41-CD40</f>
        <v>0</v>
      </c>
      <c r="CE42" s="267">
        <f t="shared" ref="CE42" si="67">CE39-CE38+CE41-CE40</f>
        <v>0</v>
      </c>
      <c r="CF42" s="265">
        <f>CF39-CF38+CF41-CF40</f>
        <v>0</v>
      </c>
      <c r="CG42" s="278">
        <f>CG39-CG38+CG41-CG40</f>
        <v>0</v>
      </c>
      <c r="CH42" s="267">
        <f t="shared" ref="CH42" si="68">CH39-CH38+CH41-CH40</f>
        <v>0</v>
      </c>
      <c r="CI42" s="178">
        <f>CI39-CI38+CI41-CI40</f>
        <v>0</v>
      </c>
      <c r="CK42" s="1"/>
    </row>
    <row r="43" spans="1:89" x14ac:dyDescent="0.35">
      <c r="A43" s="207" t="str">
        <f>StudentInfo!B11</f>
        <v>Student 9</v>
      </c>
      <c r="B43" s="173" t="s">
        <v>1</v>
      </c>
      <c r="C43" s="253"/>
      <c r="D43" s="254"/>
      <c r="E43" s="256"/>
      <c r="F43" s="253"/>
      <c r="G43" s="254"/>
      <c r="H43" s="256"/>
      <c r="I43" s="253"/>
      <c r="J43" s="254"/>
      <c r="K43" s="256"/>
      <c r="L43" s="253"/>
      <c r="M43" s="254"/>
      <c r="N43" s="256"/>
      <c r="O43" s="253"/>
      <c r="P43" s="254"/>
      <c r="Q43" s="256"/>
      <c r="R43" s="253"/>
      <c r="S43" s="254"/>
      <c r="T43" s="256"/>
      <c r="U43" s="253"/>
      <c r="V43" s="254"/>
      <c r="W43" s="256"/>
      <c r="X43" s="253"/>
      <c r="Y43" s="257"/>
      <c r="Z43" s="63"/>
      <c r="AA43" s="175"/>
      <c r="AB43" s="62"/>
      <c r="AC43" s="63"/>
      <c r="AD43" s="175"/>
      <c r="AE43" s="62"/>
      <c r="AF43" s="63"/>
      <c r="AG43" s="175"/>
      <c r="AH43" s="62"/>
      <c r="AI43" s="63"/>
      <c r="AJ43" s="175"/>
      <c r="AK43" s="62"/>
      <c r="AL43" s="63"/>
      <c r="AM43" s="175"/>
      <c r="AN43" s="62"/>
      <c r="AO43" s="63"/>
      <c r="AP43" s="175"/>
      <c r="AQ43" s="62"/>
      <c r="AR43" s="63"/>
      <c r="AS43" s="175"/>
      <c r="AT43" s="62"/>
      <c r="AU43" s="63"/>
      <c r="AV43" s="175"/>
      <c r="AW43" s="62"/>
      <c r="AX43" s="63"/>
      <c r="AY43" s="175"/>
      <c r="AZ43" s="62"/>
      <c r="BA43" s="63"/>
      <c r="BB43" s="175"/>
      <c r="BC43" s="62"/>
      <c r="BD43" s="253"/>
      <c r="BE43" s="254"/>
      <c r="BF43" s="275"/>
      <c r="BG43" s="253"/>
      <c r="BH43" s="254"/>
      <c r="BI43" s="275"/>
      <c r="BJ43" s="253"/>
      <c r="BK43" s="254"/>
      <c r="BL43" s="275"/>
      <c r="BM43" s="253"/>
      <c r="BN43" s="254"/>
      <c r="BO43" s="275"/>
      <c r="BP43" s="253"/>
      <c r="BQ43" s="254"/>
      <c r="BR43" s="275"/>
      <c r="BS43" s="253"/>
      <c r="BT43" s="254"/>
      <c r="BU43" s="275"/>
      <c r="BV43" s="253"/>
      <c r="BW43" s="254"/>
      <c r="BX43" s="275"/>
      <c r="BY43" s="253"/>
      <c r="BZ43" s="254"/>
      <c r="CA43" s="275"/>
      <c r="CB43" s="253"/>
      <c r="CC43" s="254"/>
      <c r="CD43" s="275"/>
      <c r="CE43" s="253"/>
      <c r="CF43" s="254"/>
      <c r="CG43" s="275"/>
      <c r="CH43" s="253"/>
      <c r="CI43" s="175"/>
      <c r="CK43" s="1"/>
    </row>
    <row r="44" spans="1:89" x14ac:dyDescent="0.35">
      <c r="A44" s="208"/>
      <c r="B44" s="170" t="s">
        <v>2</v>
      </c>
      <c r="C44" s="258"/>
      <c r="D44" s="259"/>
      <c r="E44" s="255"/>
      <c r="F44" s="258"/>
      <c r="G44" s="259"/>
      <c r="H44" s="255"/>
      <c r="I44" s="258"/>
      <c r="J44" s="259"/>
      <c r="K44" s="255"/>
      <c r="L44" s="258"/>
      <c r="M44" s="259"/>
      <c r="N44" s="255"/>
      <c r="O44" s="258"/>
      <c r="P44" s="259"/>
      <c r="Q44" s="255"/>
      <c r="R44" s="258"/>
      <c r="S44" s="259"/>
      <c r="T44" s="255"/>
      <c r="U44" s="258"/>
      <c r="V44" s="259"/>
      <c r="W44" s="255"/>
      <c r="X44" s="258"/>
      <c r="Y44" s="260"/>
      <c r="Z44" s="65"/>
      <c r="AA44" s="176"/>
      <c r="AB44" s="64"/>
      <c r="AC44" s="65"/>
      <c r="AD44" s="176"/>
      <c r="AE44" s="64"/>
      <c r="AF44" s="65"/>
      <c r="AG44" s="176"/>
      <c r="AH44" s="64"/>
      <c r="AI44" s="65"/>
      <c r="AJ44" s="176"/>
      <c r="AK44" s="64"/>
      <c r="AL44" s="65"/>
      <c r="AM44" s="176"/>
      <c r="AN44" s="64"/>
      <c r="AO44" s="65"/>
      <c r="AP44" s="176"/>
      <c r="AQ44" s="64"/>
      <c r="AR44" s="65"/>
      <c r="AS44" s="176"/>
      <c r="AT44" s="64"/>
      <c r="AU44" s="65"/>
      <c r="AV44" s="176"/>
      <c r="AW44" s="64"/>
      <c r="AX44" s="65"/>
      <c r="AY44" s="176"/>
      <c r="AZ44" s="64"/>
      <c r="BA44" s="65"/>
      <c r="BB44" s="176"/>
      <c r="BC44" s="64"/>
      <c r="BD44" s="258"/>
      <c r="BE44" s="259"/>
      <c r="BF44" s="276"/>
      <c r="BG44" s="258"/>
      <c r="BH44" s="259"/>
      <c r="BI44" s="276"/>
      <c r="BJ44" s="258"/>
      <c r="BK44" s="259"/>
      <c r="BL44" s="276"/>
      <c r="BM44" s="258"/>
      <c r="BN44" s="259"/>
      <c r="BO44" s="276"/>
      <c r="BP44" s="258"/>
      <c r="BQ44" s="259"/>
      <c r="BR44" s="276"/>
      <c r="BS44" s="258"/>
      <c r="BT44" s="259"/>
      <c r="BU44" s="276"/>
      <c r="BV44" s="258"/>
      <c r="BW44" s="259"/>
      <c r="BX44" s="276"/>
      <c r="BY44" s="258"/>
      <c r="BZ44" s="259"/>
      <c r="CA44" s="276"/>
      <c r="CB44" s="258"/>
      <c r="CC44" s="259"/>
      <c r="CD44" s="276"/>
      <c r="CE44" s="258"/>
      <c r="CF44" s="259"/>
      <c r="CG44" s="276"/>
      <c r="CH44" s="258"/>
      <c r="CI44" s="176"/>
      <c r="CK44" s="1"/>
    </row>
    <row r="45" spans="1:89" x14ac:dyDescent="0.35">
      <c r="A45" s="208"/>
      <c r="B45" s="170" t="s">
        <v>3</v>
      </c>
      <c r="C45" s="258"/>
      <c r="D45" s="259"/>
      <c r="E45" s="255"/>
      <c r="F45" s="258"/>
      <c r="G45" s="259"/>
      <c r="H45" s="255"/>
      <c r="I45" s="258"/>
      <c r="J45" s="259"/>
      <c r="K45" s="255"/>
      <c r="L45" s="258"/>
      <c r="M45" s="259"/>
      <c r="N45" s="255"/>
      <c r="O45" s="258"/>
      <c r="P45" s="259"/>
      <c r="Q45" s="255"/>
      <c r="R45" s="258"/>
      <c r="S45" s="259"/>
      <c r="T45" s="255"/>
      <c r="U45" s="258"/>
      <c r="V45" s="259"/>
      <c r="W45" s="255"/>
      <c r="X45" s="258"/>
      <c r="Y45" s="260"/>
      <c r="Z45" s="65"/>
      <c r="AA45" s="176"/>
      <c r="AB45" s="64"/>
      <c r="AC45" s="65"/>
      <c r="AD45" s="176"/>
      <c r="AE45" s="64"/>
      <c r="AF45" s="65"/>
      <c r="AG45" s="176"/>
      <c r="AH45" s="64"/>
      <c r="AI45" s="65"/>
      <c r="AJ45" s="176"/>
      <c r="AK45" s="64"/>
      <c r="AL45" s="65"/>
      <c r="AM45" s="176"/>
      <c r="AN45" s="64"/>
      <c r="AO45" s="65"/>
      <c r="AP45" s="176"/>
      <c r="AQ45" s="64"/>
      <c r="AR45" s="65"/>
      <c r="AS45" s="176"/>
      <c r="AT45" s="64"/>
      <c r="AU45" s="65"/>
      <c r="AV45" s="176"/>
      <c r="AW45" s="64"/>
      <c r="AX45" s="65"/>
      <c r="AY45" s="176"/>
      <c r="AZ45" s="64"/>
      <c r="BA45" s="65"/>
      <c r="BB45" s="176"/>
      <c r="BC45" s="64"/>
      <c r="BD45" s="258"/>
      <c r="BE45" s="259"/>
      <c r="BF45" s="276"/>
      <c r="BG45" s="258"/>
      <c r="BH45" s="259"/>
      <c r="BI45" s="276"/>
      <c r="BJ45" s="258"/>
      <c r="BK45" s="259"/>
      <c r="BL45" s="276"/>
      <c r="BM45" s="258"/>
      <c r="BN45" s="259"/>
      <c r="BO45" s="276"/>
      <c r="BP45" s="258"/>
      <c r="BQ45" s="259"/>
      <c r="BR45" s="276"/>
      <c r="BS45" s="258"/>
      <c r="BT45" s="259"/>
      <c r="BU45" s="276"/>
      <c r="BV45" s="258"/>
      <c r="BW45" s="259"/>
      <c r="BX45" s="276"/>
      <c r="BY45" s="258"/>
      <c r="BZ45" s="259"/>
      <c r="CA45" s="276"/>
      <c r="CB45" s="258"/>
      <c r="CC45" s="259"/>
      <c r="CD45" s="276"/>
      <c r="CE45" s="258"/>
      <c r="CF45" s="259"/>
      <c r="CG45" s="276"/>
      <c r="CH45" s="258"/>
      <c r="CI45" s="176"/>
      <c r="CK45" s="1"/>
    </row>
    <row r="46" spans="1:89" ht="15" thickBot="1" x14ac:dyDescent="0.4">
      <c r="A46" s="208"/>
      <c r="B46" s="171" t="s">
        <v>4</v>
      </c>
      <c r="C46" s="261"/>
      <c r="D46" s="262"/>
      <c r="E46" s="263"/>
      <c r="F46" s="261"/>
      <c r="G46" s="262"/>
      <c r="H46" s="263"/>
      <c r="I46" s="261"/>
      <c r="J46" s="262"/>
      <c r="K46" s="263"/>
      <c r="L46" s="261"/>
      <c r="M46" s="262"/>
      <c r="N46" s="263"/>
      <c r="O46" s="261"/>
      <c r="P46" s="262"/>
      <c r="Q46" s="263"/>
      <c r="R46" s="261"/>
      <c r="S46" s="262"/>
      <c r="T46" s="263"/>
      <c r="U46" s="261"/>
      <c r="V46" s="262"/>
      <c r="W46" s="263"/>
      <c r="X46" s="261"/>
      <c r="Y46" s="264"/>
      <c r="Z46" s="67"/>
      <c r="AA46" s="177"/>
      <c r="AB46" s="66"/>
      <c r="AC46" s="67"/>
      <c r="AD46" s="177"/>
      <c r="AE46" s="66"/>
      <c r="AF46" s="67"/>
      <c r="AG46" s="177"/>
      <c r="AH46" s="66"/>
      <c r="AI46" s="67"/>
      <c r="AJ46" s="177"/>
      <c r="AK46" s="66"/>
      <c r="AL46" s="67"/>
      <c r="AM46" s="177"/>
      <c r="AN46" s="66"/>
      <c r="AO46" s="67"/>
      <c r="AP46" s="177"/>
      <c r="AQ46" s="66"/>
      <c r="AR46" s="67"/>
      <c r="AS46" s="177"/>
      <c r="AT46" s="66"/>
      <c r="AU46" s="67"/>
      <c r="AV46" s="177"/>
      <c r="AW46" s="66"/>
      <c r="AX46" s="67"/>
      <c r="AY46" s="177"/>
      <c r="AZ46" s="66"/>
      <c r="BA46" s="67"/>
      <c r="BB46" s="177"/>
      <c r="BC46" s="66"/>
      <c r="BD46" s="261"/>
      <c r="BE46" s="262"/>
      <c r="BF46" s="277"/>
      <c r="BG46" s="261"/>
      <c r="BH46" s="262"/>
      <c r="BI46" s="277"/>
      <c r="BJ46" s="261"/>
      <c r="BK46" s="262"/>
      <c r="BL46" s="277"/>
      <c r="BM46" s="261"/>
      <c r="BN46" s="262"/>
      <c r="BO46" s="277"/>
      <c r="BP46" s="261"/>
      <c r="BQ46" s="262"/>
      <c r="BR46" s="277"/>
      <c r="BS46" s="261"/>
      <c r="BT46" s="262"/>
      <c r="BU46" s="277"/>
      <c r="BV46" s="261"/>
      <c r="BW46" s="262"/>
      <c r="BX46" s="277"/>
      <c r="BY46" s="261"/>
      <c r="BZ46" s="262"/>
      <c r="CA46" s="277"/>
      <c r="CB46" s="261"/>
      <c r="CC46" s="262"/>
      <c r="CD46" s="277"/>
      <c r="CE46" s="261"/>
      <c r="CF46" s="262"/>
      <c r="CG46" s="277"/>
      <c r="CH46" s="261"/>
      <c r="CI46" s="177"/>
      <c r="CK46" s="1"/>
    </row>
    <row r="47" spans="1:89" ht="15.5" thickTop="1" thickBot="1" x14ac:dyDescent="0.4">
      <c r="A47" s="209"/>
      <c r="B47" s="172" t="s">
        <v>5</v>
      </c>
      <c r="C47" s="265">
        <f t="shared" si="22"/>
        <v>0</v>
      </c>
      <c r="D47" s="265">
        <f t="shared" ref="C47:X47" si="69">D44-D43+D46-D45</f>
        <v>0</v>
      </c>
      <c r="E47" s="265">
        <f t="shared" si="69"/>
        <v>0</v>
      </c>
      <c r="F47" s="265">
        <f t="shared" si="69"/>
        <v>0</v>
      </c>
      <c r="G47" s="265">
        <f t="shared" si="69"/>
        <v>0</v>
      </c>
      <c r="H47" s="265">
        <f t="shared" si="69"/>
        <v>0</v>
      </c>
      <c r="I47" s="265">
        <f t="shared" si="69"/>
        <v>0</v>
      </c>
      <c r="J47" s="265">
        <f t="shared" si="69"/>
        <v>0</v>
      </c>
      <c r="K47" s="265">
        <f t="shared" si="69"/>
        <v>0</v>
      </c>
      <c r="L47" s="265">
        <f t="shared" si="69"/>
        <v>0</v>
      </c>
      <c r="M47" s="265">
        <f t="shared" si="69"/>
        <v>0</v>
      </c>
      <c r="N47" s="265">
        <f t="shared" si="69"/>
        <v>0</v>
      </c>
      <c r="O47" s="265">
        <f t="shared" si="69"/>
        <v>0</v>
      </c>
      <c r="P47" s="265">
        <f t="shared" si="69"/>
        <v>0</v>
      </c>
      <c r="Q47" s="265">
        <f t="shared" si="69"/>
        <v>0</v>
      </c>
      <c r="R47" s="265">
        <f t="shared" si="69"/>
        <v>0</v>
      </c>
      <c r="S47" s="265">
        <f t="shared" si="69"/>
        <v>0</v>
      </c>
      <c r="T47" s="265">
        <f t="shared" si="69"/>
        <v>0</v>
      </c>
      <c r="U47" s="265">
        <f t="shared" si="69"/>
        <v>0</v>
      </c>
      <c r="V47" s="265">
        <f t="shared" si="69"/>
        <v>0</v>
      </c>
      <c r="W47" s="265">
        <f t="shared" si="69"/>
        <v>0</v>
      </c>
      <c r="X47" s="265">
        <f t="shared" si="69"/>
        <v>0</v>
      </c>
      <c r="Y47" s="266">
        <f t="shared" ref="V47:Y47" si="70">Y44-Y43+Y46-Y45</f>
        <v>0</v>
      </c>
      <c r="Z47" s="5">
        <f t="shared" ref="Z47:CH47" si="71">Z44-Z43+Z46-Z45</f>
        <v>0</v>
      </c>
      <c r="AA47" s="178">
        <f t="shared" si="71"/>
        <v>0</v>
      </c>
      <c r="AB47" s="4">
        <f t="shared" si="71"/>
        <v>0</v>
      </c>
      <c r="AC47" s="5">
        <f t="shared" si="71"/>
        <v>0</v>
      </c>
      <c r="AD47" s="178">
        <f t="shared" si="71"/>
        <v>0</v>
      </c>
      <c r="AE47" s="4">
        <f t="shared" si="71"/>
        <v>0</v>
      </c>
      <c r="AF47" s="5">
        <f t="shared" si="71"/>
        <v>0</v>
      </c>
      <c r="AG47" s="178">
        <f t="shared" si="71"/>
        <v>0</v>
      </c>
      <c r="AH47" s="4">
        <f t="shared" si="71"/>
        <v>0</v>
      </c>
      <c r="AI47" s="5">
        <f t="shared" si="71"/>
        <v>0</v>
      </c>
      <c r="AJ47" s="178">
        <f t="shared" si="71"/>
        <v>0</v>
      </c>
      <c r="AK47" s="4">
        <f t="shared" si="71"/>
        <v>0</v>
      </c>
      <c r="AL47" s="5">
        <f t="shared" si="71"/>
        <v>0</v>
      </c>
      <c r="AM47" s="178">
        <f t="shared" si="71"/>
        <v>0</v>
      </c>
      <c r="AN47" s="4">
        <f t="shared" si="71"/>
        <v>0</v>
      </c>
      <c r="AO47" s="5">
        <f t="shared" si="71"/>
        <v>0</v>
      </c>
      <c r="AP47" s="178">
        <f t="shared" si="71"/>
        <v>0</v>
      </c>
      <c r="AQ47" s="4">
        <f t="shared" si="71"/>
        <v>0</v>
      </c>
      <c r="AR47" s="5">
        <f t="shared" si="71"/>
        <v>0</v>
      </c>
      <c r="AS47" s="178">
        <f t="shared" si="71"/>
        <v>0</v>
      </c>
      <c r="AT47" s="4">
        <f t="shared" si="71"/>
        <v>0</v>
      </c>
      <c r="AU47" s="5">
        <f t="shared" si="71"/>
        <v>0</v>
      </c>
      <c r="AV47" s="178">
        <f t="shared" si="71"/>
        <v>0</v>
      </c>
      <c r="AW47" s="4">
        <f t="shared" si="71"/>
        <v>0</v>
      </c>
      <c r="AX47" s="5">
        <f t="shared" si="71"/>
        <v>0</v>
      </c>
      <c r="AY47" s="178">
        <f t="shared" si="71"/>
        <v>0</v>
      </c>
      <c r="AZ47" s="4">
        <f t="shared" si="71"/>
        <v>0</v>
      </c>
      <c r="BA47" s="5">
        <f t="shared" si="71"/>
        <v>0</v>
      </c>
      <c r="BB47" s="178">
        <f t="shared" si="71"/>
        <v>0</v>
      </c>
      <c r="BC47" s="4">
        <f t="shared" si="71"/>
        <v>0</v>
      </c>
      <c r="BD47" s="267">
        <f t="shared" si="71"/>
        <v>0</v>
      </c>
      <c r="BE47" s="265">
        <f t="shared" si="71"/>
        <v>0</v>
      </c>
      <c r="BF47" s="278">
        <f t="shared" si="71"/>
        <v>0</v>
      </c>
      <c r="BG47" s="267">
        <f t="shared" si="71"/>
        <v>0</v>
      </c>
      <c r="BH47" s="265">
        <f t="shared" si="71"/>
        <v>0</v>
      </c>
      <c r="BI47" s="278">
        <f t="shared" si="71"/>
        <v>0</v>
      </c>
      <c r="BJ47" s="267">
        <f t="shared" si="71"/>
        <v>0</v>
      </c>
      <c r="BK47" s="265">
        <f t="shared" si="71"/>
        <v>0</v>
      </c>
      <c r="BL47" s="278">
        <f t="shared" si="71"/>
        <v>0</v>
      </c>
      <c r="BM47" s="267">
        <f t="shared" si="71"/>
        <v>0</v>
      </c>
      <c r="BN47" s="265">
        <f t="shared" si="71"/>
        <v>0</v>
      </c>
      <c r="BO47" s="278">
        <f t="shared" si="71"/>
        <v>0</v>
      </c>
      <c r="BP47" s="267">
        <f t="shared" si="71"/>
        <v>0</v>
      </c>
      <c r="BQ47" s="265">
        <f t="shared" si="71"/>
        <v>0</v>
      </c>
      <c r="BR47" s="278">
        <f t="shared" si="71"/>
        <v>0</v>
      </c>
      <c r="BS47" s="267">
        <f t="shared" si="71"/>
        <v>0</v>
      </c>
      <c r="BT47" s="265">
        <f t="shared" si="71"/>
        <v>0</v>
      </c>
      <c r="BU47" s="278">
        <f t="shared" si="71"/>
        <v>0</v>
      </c>
      <c r="BV47" s="267">
        <f t="shared" si="71"/>
        <v>0</v>
      </c>
      <c r="BW47" s="265">
        <f t="shared" si="71"/>
        <v>0</v>
      </c>
      <c r="BX47" s="278">
        <f t="shared" si="71"/>
        <v>0</v>
      </c>
      <c r="BY47" s="267">
        <f t="shared" si="71"/>
        <v>0</v>
      </c>
      <c r="BZ47" s="265">
        <f t="shared" si="71"/>
        <v>0</v>
      </c>
      <c r="CA47" s="278">
        <f t="shared" si="71"/>
        <v>0</v>
      </c>
      <c r="CB47" s="267">
        <f t="shared" si="71"/>
        <v>0</v>
      </c>
      <c r="CC47" s="265">
        <f t="shared" si="71"/>
        <v>0</v>
      </c>
      <c r="CD47" s="278">
        <f t="shared" si="71"/>
        <v>0</v>
      </c>
      <c r="CE47" s="267">
        <f t="shared" si="71"/>
        <v>0</v>
      </c>
      <c r="CF47" s="265">
        <f t="shared" si="71"/>
        <v>0</v>
      </c>
      <c r="CG47" s="278">
        <f t="shared" si="71"/>
        <v>0</v>
      </c>
      <c r="CH47" s="267">
        <f t="shared" si="71"/>
        <v>0</v>
      </c>
      <c r="CI47" s="178">
        <f t="shared" ref="CI47" si="72">CI44-CI43+CI46-CI45</f>
        <v>0</v>
      </c>
      <c r="CK47" s="1"/>
    </row>
    <row r="48" spans="1:89" x14ac:dyDescent="0.35">
      <c r="A48" s="207" t="str">
        <f>StudentInfo!B12</f>
        <v>Student 10</v>
      </c>
      <c r="B48" s="173" t="s">
        <v>1</v>
      </c>
      <c r="C48" s="253"/>
      <c r="D48" s="254"/>
      <c r="E48" s="256"/>
      <c r="F48" s="253"/>
      <c r="G48" s="254"/>
      <c r="H48" s="256"/>
      <c r="I48" s="253"/>
      <c r="J48" s="254"/>
      <c r="K48" s="256"/>
      <c r="L48" s="253"/>
      <c r="M48" s="254"/>
      <c r="N48" s="256"/>
      <c r="O48" s="253"/>
      <c r="P48" s="254"/>
      <c r="Q48" s="256"/>
      <c r="R48" s="253"/>
      <c r="S48" s="254"/>
      <c r="T48" s="256"/>
      <c r="U48" s="253"/>
      <c r="V48" s="254"/>
      <c r="W48" s="256"/>
      <c r="X48" s="253"/>
      <c r="Y48" s="257"/>
      <c r="Z48" s="63"/>
      <c r="AA48" s="175"/>
      <c r="AB48" s="62"/>
      <c r="AC48" s="63"/>
      <c r="AD48" s="175"/>
      <c r="AE48" s="62"/>
      <c r="AF48" s="63"/>
      <c r="AG48" s="175"/>
      <c r="AH48" s="62"/>
      <c r="AI48" s="63"/>
      <c r="AJ48" s="175"/>
      <c r="AK48" s="62"/>
      <c r="AL48" s="63"/>
      <c r="AM48" s="175"/>
      <c r="AN48" s="62"/>
      <c r="AO48" s="63"/>
      <c r="AP48" s="175"/>
      <c r="AQ48" s="62"/>
      <c r="AR48" s="63"/>
      <c r="AS48" s="175"/>
      <c r="AT48" s="62"/>
      <c r="AU48" s="63"/>
      <c r="AV48" s="175"/>
      <c r="AW48" s="62"/>
      <c r="AX48" s="63"/>
      <c r="AY48" s="175"/>
      <c r="AZ48" s="62"/>
      <c r="BA48" s="63"/>
      <c r="BB48" s="175"/>
      <c r="BC48" s="62"/>
      <c r="BD48" s="253"/>
      <c r="BE48" s="254"/>
      <c r="BF48" s="275"/>
      <c r="BG48" s="253"/>
      <c r="BH48" s="254"/>
      <c r="BI48" s="275"/>
      <c r="BJ48" s="253"/>
      <c r="BK48" s="254"/>
      <c r="BL48" s="275"/>
      <c r="BM48" s="253"/>
      <c r="BN48" s="254"/>
      <c r="BO48" s="275"/>
      <c r="BP48" s="253"/>
      <c r="BQ48" s="254"/>
      <c r="BR48" s="275"/>
      <c r="BS48" s="253"/>
      <c r="BT48" s="254"/>
      <c r="BU48" s="275"/>
      <c r="BV48" s="253"/>
      <c r="BW48" s="254"/>
      <c r="BX48" s="275"/>
      <c r="BY48" s="253"/>
      <c r="BZ48" s="254"/>
      <c r="CA48" s="275"/>
      <c r="CB48" s="253"/>
      <c r="CC48" s="254"/>
      <c r="CD48" s="275"/>
      <c r="CE48" s="253"/>
      <c r="CF48" s="254"/>
      <c r="CG48" s="275"/>
      <c r="CH48" s="253"/>
      <c r="CI48" s="175"/>
      <c r="CK48" s="1"/>
    </row>
    <row r="49" spans="1:89" x14ac:dyDescent="0.35">
      <c r="A49" s="208"/>
      <c r="B49" s="170" t="s">
        <v>2</v>
      </c>
      <c r="C49" s="258"/>
      <c r="D49" s="259"/>
      <c r="E49" s="255"/>
      <c r="F49" s="258"/>
      <c r="G49" s="259"/>
      <c r="H49" s="255"/>
      <c r="I49" s="258"/>
      <c r="J49" s="259"/>
      <c r="K49" s="255"/>
      <c r="L49" s="258"/>
      <c r="M49" s="259"/>
      <c r="N49" s="255"/>
      <c r="O49" s="258"/>
      <c r="P49" s="259"/>
      <c r="Q49" s="255"/>
      <c r="R49" s="258"/>
      <c r="S49" s="259"/>
      <c r="T49" s="255"/>
      <c r="U49" s="258"/>
      <c r="V49" s="259"/>
      <c r="W49" s="255"/>
      <c r="X49" s="258"/>
      <c r="Y49" s="260"/>
      <c r="Z49" s="65"/>
      <c r="AA49" s="176"/>
      <c r="AB49" s="64"/>
      <c r="AC49" s="65"/>
      <c r="AD49" s="176"/>
      <c r="AE49" s="64"/>
      <c r="AF49" s="65"/>
      <c r="AG49" s="176"/>
      <c r="AH49" s="64"/>
      <c r="AI49" s="65"/>
      <c r="AJ49" s="176"/>
      <c r="AK49" s="64"/>
      <c r="AL49" s="65"/>
      <c r="AM49" s="176"/>
      <c r="AN49" s="64"/>
      <c r="AO49" s="65"/>
      <c r="AP49" s="176"/>
      <c r="AQ49" s="64"/>
      <c r="AR49" s="65"/>
      <c r="AS49" s="176"/>
      <c r="AT49" s="64"/>
      <c r="AU49" s="65"/>
      <c r="AV49" s="176"/>
      <c r="AW49" s="64"/>
      <c r="AX49" s="65"/>
      <c r="AY49" s="176"/>
      <c r="AZ49" s="64"/>
      <c r="BA49" s="65"/>
      <c r="BB49" s="176"/>
      <c r="BC49" s="64"/>
      <c r="BD49" s="258"/>
      <c r="BE49" s="259"/>
      <c r="BF49" s="276"/>
      <c r="BG49" s="258"/>
      <c r="BH49" s="259"/>
      <c r="BI49" s="276"/>
      <c r="BJ49" s="258"/>
      <c r="BK49" s="259"/>
      <c r="BL49" s="276"/>
      <c r="BM49" s="258"/>
      <c r="BN49" s="259"/>
      <c r="BO49" s="276"/>
      <c r="BP49" s="258"/>
      <c r="BQ49" s="259"/>
      <c r="BR49" s="276"/>
      <c r="BS49" s="258"/>
      <c r="BT49" s="259"/>
      <c r="BU49" s="276"/>
      <c r="BV49" s="258"/>
      <c r="BW49" s="259"/>
      <c r="BX49" s="276"/>
      <c r="BY49" s="258"/>
      <c r="BZ49" s="259"/>
      <c r="CA49" s="276"/>
      <c r="CB49" s="258"/>
      <c r="CC49" s="259"/>
      <c r="CD49" s="276"/>
      <c r="CE49" s="258"/>
      <c r="CF49" s="259"/>
      <c r="CG49" s="276"/>
      <c r="CH49" s="258"/>
      <c r="CI49" s="176"/>
      <c r="CK49" s="1"/>
    </row>
    <row r="50" spans="1:89" x14ac:dyDescent="0.35">
      <c r="A50" s="208"/>
      <c r="B50" s="170" t="s">
        <v>3</v>
      </c>
      <c r="C50" s="258"/>
      <c r="D50" s="259"/>
      <c r="E50" s="255"/>
      <c r="F50" s="258"/>
      <c r="G50" s="259"/>
      <c r="H50" s="255"/>
      <c r="I50" s="258"/>
      <c r="J50" s="259"/>
      <c r="K50" s="255"/>
      <c r="L50" s="258"/>
      <c r="M50" s="259"/>
      <c r="N50" s="255"/>
      <c r="O50" s="258"/>
      <c r="P50" s="259"/>
      <c r="Q50" s="255"/>
      <c r="R50" s="258"/>
      <c r="S50" s="259"/>
      <c r="T50" s="255"/>
      <c r="U50" s="258"/>
      <c r="V50" s="259"/>
      <c r="W50" s="255"/>
      <c r="X50" s="258"/>
      <c r="Y50" s="260"/>
      <c r="Z50" s="65"/>
      <c r="AA50" s="176"/>
      <c r="AB50" s="64"/>
      <c r="AC50" s="65"/>
      <c r="AD50" s="176"/>
      <c r="AE50" s="64"/>
      <c r="AF50" s="65"/>
      <c r="AG50" s="176"/>
      <c r="AH50" s="64"/>
      <c r="AI50" s="65"/>
      <c r="AJ50" s="176"/>
      <c r="AK50" s="64"/>
      <c r="AL50" s="65"/>
      <c r="AM50" s="176"/>
      <c r="AN50" s="64"/>
      <c r="AO50" s="65"/>
      <c r="AP50" s="176"/>
      <c r="AQ50" s="64"/>
      <c r="AR50" s="65"/>
      <c r="AS50" s="176"/>
      <c r="AT50" s="64"/>
      <c r="AU50" s="65"/>
      <c r="AV50" s="176"/>
      <c r="AW50" s="64"/>
      <c r="AX50" s="65"/>
      <c r="AY50" s="176"/>
      <c r="AZ50" s="64"/>
      <c r="BA50" s="65"/>
      <c r="BB50" s="176"/>
      <c r="BC50" s="64"/>
      <c r="BD50" s="258"/>
      <c r="BE50" s="259"/>
      <c r="BF50" s="276"/>
      <c r="BG50" s="258"/>
      <c r="BH50" s="259"/>
      <c r="BI50" s="276"/>
      <c r="BJ50" s="258"/>
      <c r="BK50" s="259"/>
      <c r="BL50" s="276"/>
      <c r="BM50" s="258"/>
      <c r="BN50" s="259"/>
      <c r="BO50" s="276"/>
      <c r="BP50" s="258"/>
      <c r="BQ50" s="259"/>
      <c r="BR50" s="276"/>
      <c r="BS50" s="258"/>
      <c r="BT50" s="259"/>
      <c r="BU50" s="276"/>
      <c r="BV50" s="258"/>
      <c r="BW50" s="259"/>
      <c r="BX50" s="276"/>
      <c r="BY50" s="258"/>
      <c r="BZ50" s="259"/>
      <c r="CA50" s="276"/>
      <c r="CB50" s="258"/>
      <c r="CC50" s="259"/>
      <c r="CD50" s="276"/>
      <c r="CE50" s="258"/>
      <c r="CF50" s="259"/>
      <c r="CG50" s="276"/>
      <c r="CH50" s="258"/>
      <c r="CI50" s="176"/>
      <c r="CK50" s="1"/>
    </row>
    <row r="51" spans="1:89" ht="15" thickBot="1" x14ac:dyDescent="0.4">
      <c r="A51" s="208"/>
      <c r="B51" s="171" t="s">
        <v>4</v>
      </c>
      <c r="C51" s="261"/>
      <c r="D51" s="262"/>
      <c r="E51" s="263"/>
      <c r="F51" s="261"/>
      <c r="G51" s="262"/>
      <c r="H51" s="263"/>
      <c r="I51" s="261"/>
      <c r="J51" s="262"/>
      <c r="K51" s="263"/>
      <c r="L51" s="261"/>
      <c r="M51" s="262"/>
      <c r="N51" s="263"/>
      <c r="O51" s="261"/>
      <c r="P51" s="262"/>
      <c r="Q51" s="263"/>
      <c r="R51" s="261"/>
      <c r="S51" s="262"/>
      <c r="T51" s="263"/>
      <c r="U51" s="261"/>
      <c r="V51" s="262"/>
      <c r="W51" s="263"/>
      <c r="X51" s="261"/>
      <c r="Y51" s="264"/>
      <c r="Z51" s="67"/>
      <c r="AA51" s="177"/>
      <c r="AB51" s="66"/>
      <c r="AC51" s="67"/>
      <c r="AD51" s="177"/>
      <c r="AE51" s="66"/>
      <c r="AF51" s="67"/>
      <c r="AG51" s="177"/>
      <c r="AH51" s="66"/>
      <c r="AI51" s="67"/>
      <c r="AJ51" s="177"/>
      <c r="AK51" s="66"/>
      <c r="AL51" s="67"/>
      <c r="AM51" s="177"/>
      <c r="AN51" s="66"/>
      <c r="AO51" s="67"/>
      <c r="AP51" s="177"/>
      <c r="AQ51" s="66"/>
      <c r="AR51" s="67"/>
      <c r="AS51" s="177"/>
      <c r="AT51" s="66"/>
      <c r="AU51" s="67"/>
      <c r="AV51" s="177"/>
      <c r="AW51" s="66"/>
      <c r="AX51" s="67"/>
      <c r="AY51" s="177"/>
      <c r="AZ51" s="66"/>
      <c r="BA51" s="67"/>
      <c r="BB51" s="177"/>
      <c r="BC51" s="66"/>
      <c r="BD51" s="261"/>
      <c r="BE51" s="262"/>
      <c r="BF51" s="277"/>
      <c r="BG51" s="261"/>
      <c r="BH51" s="262"/>
      <c r="BI51" s="277"/>
      <c r="BJ51" s="261"/>
      <c r="BK51" s="262"/>
      <c r="BL51" s="277"/>
      <c r="BM51" s="261"/>
      <c r="BN51" s="262"/>
      <c r="BO51" s="277"/>
      <c r="BP51" s="261"/>
      <c r="BQ51" s="262"/>
      <c r="BR51" s="277"/>
      <c r="BS51" s="261"/>
      <c r="BT51" s="262"/>
      <c r="BU51" s="277"/>
      <c r="BV51" s="261"/>
      <c r="BW51" s="262"/>
      <c r="BX51" s="277"/>
      <c r="BY51" s="261"/>
      <c r="BZ51" s="262"/>
      <c r="CA51" s="277"/>
      <c r="CB51" s="261"/>
      <c r="CC51" s="262"/>
      <c r="CD51" s="277"/>
      <c r="CE51" s="261"/>
      <c r="CF51" s="262"/>
      <c r="CG51" s="277"/>
      <c r="CH51" s="261"/>
      <c r="CI51" s="177"/>
      <c r="CK51" s="1"/>
    </row>
    <row r="52" spans="1:89" ht="15.5" thickTop="1" thickBot="1" x14ac:dyDescent="0.4">
      <c r="A52" s="209"/>
      <c r="B52" s="172" t="s">
        <v>5</v>
      </c>
      <c r="C52" s="265">
        <f t="shared" si="22"/>
        <v>0</v>
      </c>
      <c r="D52" s="268">
        <f t="shared" ref="C52:X52" si="73">D49-D48+D51-D50</f>
        <v>0</v>
      </c>
      <c r="E52" s="268">
        <f t="shared" si="73"/>
        <v>0</v>
      </c>
      <c r="F52" s="268">
        <f t="shared" si="73"/>
        <v>0</v>
      </c>
      <c r="G52" s="268">
        <f t="shared" si="73"/>
        <v>0</v>
      </c>
      <c r="H52" s="268">
        <f t="shared" si="73"/>
        <v>0</v>
      </c>
      <c r="I52" s="268">
        <f t="shared" si="73"/>
        <v>0</v>
      </c>
      <c r="J52" s="268">
        <f t="shared" si="73"/>
        <v>0</v>
      </c>
      <c r="K52" s="268">
        <f t="shared" si="73"/>
        <v>0</v>
      </c>
      <c r="L52" s="268">
        <f t="shared" si="73"/>
        <v>0</v>
      </c>
      <c r="M52" s="268">
        <f t="shared" si="73"/>
        <v>0</v>
      </c>
      <c r="N52" s="268">
        <f t="shared" si="73"/>
        <v>0</v>
      </c>
      <c r="O52" s="268">
        <f t="shared" si="73"/>
        <v>0</v>
      </c>
      <c r="P52" s="268">
        <f t="shared" si="73"/>
        <v>0</v>
      </c>
      <c r="Q52" s="268">
        <f t="shared" si="73"/>
        <v>0</v>
      </c>
      <c r="R52" s="268">
        <f t="shared" si="73"/>
        <v>0</v>
      </c>
      <c r="S52" s="268">
        <f t="shared" si="73"/>
        <v>0</v>
      </c>
      <c r="T52" s="268">
        <f t="shared" si="73"/>
        <v>0</v>
      </c>
      <c r="U52" s="268">
        <f t="shared" si="73"/>
        <v>0</v>
      </c>
      <c r="V52" s="268">
        <f t="shared" si="73"/>
        <v>0</v>
      </c>
      <c r="W52" s="268">
        <f t="shared" si="73"/>
        <v>0</v>
      </c>
      <c r="X52" s="268">
        <f t="shared" si="73"/>
        <v>0</v>
      </c>
      <c r="Y52" s="269">
        <f t="shared" ref="V52:Y52" si="74">Y49-Y48+Y51-Y50</f>
        <v>0</v>
      </c>
      <c r="Z52" s="5">
        <f t="shared" ref="Z52:CH52" si="75">Z49-Z48+Z51-Z50</f>
        <v>0</v>
      </c>
      <c r="AA52" s="178">
        <f t="shared" si="75"/>
        <v>0</v>
      </c>
      <c r="AB52" s="4">
        <f t="shared" si="75"/>
        <v>0</v>
      </c>
      <c r="AC52" s="5">
        <f t="shared" si="75"/>
        <v>0</v>
      </c>
      <c r="AD52" s="178">
        <f t="shared" si="75"/>
        <v>0</v>
      </c>
      <c r="AE52" s="4">
        <f t="shared" si="75"/>
        <v>0</v>
      </c>
      <c r="AF52" s="5">
        <f t="shared" si="75"/>
        <v>0</v>
      </c>
      <c r="AG52" s="178">
        <f t="shared" si="75"/>
        <v>0</v>
      </c>
      <c r="AH52" s="4">
        <f t="shared" si="75"/>
        <v>0</v>
      </c>
      <c r="AI52" s="5">
        <f t="shared" si="75"/>
        <v>0</v>
      </c>
      <c r="AJ52" s="178">
        <f t="shared" si="75"/>
        <v>0</v>
      </c>
      <c r="AK52" s="4">
        <f t="shared" si="75"/>
        <v>0</v>
      </c>
      <c r="AL52" s="5">
        <f t="shared" si="75"/>
        <v>0</v>
      </c>
      <c r="AM52" s="178">
        <f t="shared" si="75"/>
        <v>0</v>
      </c>
      <c r="AN52" s="4">
        <f t="shared" si="75"/>
        <v>0</v>
      </c>
      <c r="AO52" s="5">
        <f t="shared" si="75"/>
        <v>0</v>
      </c>
      <c r="AP52" s="178">
        <f t="shared" si="75"/>
        <v>0</v>
      </c>
      <c r="AQ52" s="4">
        <f t="shared" si="75"/>
        <v>0</v>
      </c>
      <c r="AR52" s="5">
        <f t="shared" si="75"/>
        <v>0</v>
      </c>
      <c r="AS52" s="178">
        <f t="shared" si="75"/>
        <v>0</v>
      </c>
      <c r="AT52" s="4">
        <f t="shared" si="75"/>
        <v>0</v>
      </c>
      <c r="AU52" s="5">
        <f t="shared" si="75"/>
        <v>0</v>
      </c>
      <c r="AV52" s="178">
        <f t="shared" si="75"/>
        <v>0</v>
      </c>
      <c r="AW52" s="4">
        <f t="shared" si="75"/>
        <v>0</v>
      </c>
      <c r="AX52" s="5">
        <f t="shared" si="75"/>
        <v>0</v>
      </c>
      <c r="AY52" s="178">
        <f t="shared" si="75"/>
        <v>0</v>
      </c>
      <c r="AZ52" s="4">
        <f t="shared" si="75"/>
        <v>0</v>
      </c>
      <c r="BA52" s="5">
        <f t="shared" si="75"/>
        <v>0</v>
      </c>
      <c r="BB52" s="178">
        <f t="shared" si="75"/>
        <v>0</v>
      </c>
      <c r="BC52" s="4">
        <f t="shared" si="75"/>
        <v>0</v>
      </c>
      <c r="BD52" s="267">
        <f t="shared" si="75"/>
        <v>0</v>
      </c>
      <c r="BE52" s="265">
        <f t="shared" si="75"/>
        <v>0</v>
      </c>
      <c r="BF52" s="278">
        <f t="shared" si="75"/>
        <v>0</v>
      </c>
      <c r="BG52" s="267">
        <f t="shared" si="75"/>
        <v>0</v>
      </c>
      <c r="BH52" s="265">
        <f t="shared" si="75"/>
        <v>0</v>
      </c>
      <c r="BI52" s="278">
        <f t="shared" si="75"/>
        <v>0</v>
      </c>
      <c r="BJ52" s="267">
        <f t="shared" si="75"/>
        <v>0</v>
      </c>
      <c r="BK52" s="265">
        <f t="shared" si="75"/>
        <v>0</v>
      </c>
      <c r="BL52" s="278">
        <f t="shared" si="75"/>
        <v>0</v>
      </c>
      <c r="BM52" s="267">
        <f t="shared" si="75"/>
        <v>0</v>
      </c>
      <c r="BN52" s="265">
        <f t="shared" si="75"/>
        <v>0</v>
      </c>
      <c r="BO52" s="278">
        <f t="shared" si="75"/>
        <v>0</v>
      </c>
      <c r="BP52" s="267">
        <f t="shared" si="75"/>
        <v>0</v>
      </c>
      <c r="BQ52" s="265">
        <f t="shared" si="75"/>
        <v>0</v>
      </c>
      <c r="BR52" s="278">
        <f t="shared" si="75"/>
        <v>0</v>
      </c>
      <c r="BS52" s="267">
        <f t="shared" si="75"/>
        <v>0</v>
      </c>
      <c r="BT52" s="265">
        <f t="shared" si="75"/>
        <v>0</v>
      </c>
      <c r="BU52" s="278">
        <f t="shared" si="75"/>
        <v>0</v>
      </c>
      <c r="BV52" s="267">
        <f t="shared" si="75"/>
        <v>0</v>
      </c>
      <c r="BW52" s="265">
        <f t="shared" si="75"/>
        <v>0</v>
      </c>
      <c r="BX52" s="278">
        <f t="shared" si="75"/>
        <v>0</v>
      </c>
      <c r="BY52" s="267">
        <f t="shared" si="75"/>
        <v>0</v>
      </c>
      <c r="BZ52" s="265">
        <f t="shared" si="75"/>
        <v>0</v>
      </c>
      <c r="CA52" s="278">
        <f t="shared" si="75"/>
        <v>0</v>
      </c>
      <c r="CB52" s="267">
        <f t="shared" si="75"/>
        <v>0</v>
      </c>
      <c r="CC52" s="265">
        <f t="shared" si="75"/>
        <v>0</v>
      </c>
      <c r="CD52" s="278">
        <f t="shared" si="75"/>
        <v>0</v>
      </c>
      <c r="CE52" s="267">
        <f t="shared" si="75"/>
        <v>0</v>
      </c>
      <c r="CF52" s="265">
        <f t="shared" si="75"/>
        <v>0</v>
      </c>
      <c r="CG52" s="278">
        <f t="shared" si="75"/>
        <v>0</v>
      </c>
      <c r="CH52" s="267">
        <f t="shared" si="75"/>
        <v>0</v>
      </c>
      <c r="CI52" s="178">
        <f t="shared" ref="CI52" si="76">CI49-CI48+CI51-CI50</f>
        <v>0</v>
      </c>
      <c r="CK52" s="1"/>
    </row>
    <row r="53" spans="1:89" s="166" customFormat="1" ht="22.25" customHeight="1" x14ac:dyDescent="0.35">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6"/>
      <c r="BD53" s="248"/>
      <c r="BE53" s="248"/>
      <c r="BF53" s="248"/>
      <c r="BG53" s="248"/>
      <c r="BH53" s="248"/>
      <c r="BI53" s="248"/>
      <c r="BJ53" s="248"/>
      <c r="BK53" s="248"/>
      <c r="BL53" s="248"/>
      <c r="BM53" s="248"/>
      <c r="BN53" s="248"/>
      <c r="BO53" s="248"/>
      <c r="BP53" s="248"/>
      <c r="BQ53" s="248"/>
      <c r="BR53" s="248"/>
      <c r="BS53" s="248"/>
      <c r="BT53" s="248"/>
      <c r="BU53" s="248"/>
      <c r="BV53" s="248"/>
      <c r="BW53" s="248"/>
      <c r="BX53" s="248"/>
      <c r="BY53" s="248"/>
      <c r="BZ53" s="248"/>
      <c r="CA53" s="248"/>
      <c r="CB53" s="248"/>
      <c r="CC53" s="248"/>
      <c r="CD53" s="248"/>
      <c r="CE53" s="248"/>
      <c r="CF53" s="248"/>
      <c r="CG53" s="248"/>
      <c r="CH53" s="248"/>
      <c r="CK53" s="167"/>
    </row>
    <row r="54" spans="1:89" s="162" customFormat="1" ht="18.5" x14ac:dyDescent="0.45">
      <c r="A54" s="161" t="s">
        <v>22</v>
      </c>
      <c r="B54" s="161"/>
      <c r="C54" s="270">
        <f>C2</f>
        <v>44690</v>
      </c>
      <c r="D54" s="270">
        <f t="shared" ref="D54:BO54" si="77">D2</f>
        <v>44691</v>
      </c>
      <c r="E54" s="270">
        <f t="shared" si="77"/>
        <v>44692</v>
      </c>
      <c r="F54" s="270">
        <f t="shared" si="77"/>
        <v>44693</v>
      </c>
      <c r="G54" s="270">
        <f t="shared" si="77"/>
        <v>44694</v>
      </c>
      <c r="H54" s="270">
        <f t="shared" si="77"/>
        <v>44695</v>
      </c>
      <c r="I54" s="270">
        <f t="shared" si="77"/>
        <v>44696</v>
      </c>
      <c r="J54" s="270">
        <f t="shared" si="77"/>
        <v>44697</v>
      </c>
      <c r="K54" s="270">
        <f t="shared" si="77"/>
        <v>44698</v>
      </c>
      <c r="L54" s="270">
        <f t="shared" si="77"/>
        <v>44699</v>
      </c>
      <c r="M54" s="270">
        <f t="shared" si="77"/>
        <v>44700</v>
      </c>
      <c r="N54" s="270">
        <f t="shared" si="77"/>
        <v>44701</v>
      </c>
      <c r="O54" s="270">
        <f t="shared" si="77"/>
        <v>44702</v>
      </c>
      <c r="P54" s="270">
        <f t="shared" si="77"/>
        <v>44703</v>
      </c>
      <c r="Q54" s="270">
        <f t="shared" si="77"/>
        <v>44704</v>
      </c>
      <c r="R54" s="270">
        <f t="shared" si="77"/>
        <v>44705</v>
      </c>
      <c r="S54" s="270">
        <f t="shared" si="77"/>
        <v>44706</v>
      </c>
      <c r="T54" s="270">
        <f t="shared" si="77"/>
        <v>44707</v>
      </c>
      <c r="U54" s="270">
        <f t="shared" si="77"/>
        <v>44708</v>
      </c>
      <c r="V54" s="270">
        <f t="shared" si="77"/>
        <v>44709</v>
      </c>
      <c r="W54" s="270">
        <f t="shared" si="77"/>
        <v>44710</v>
      </c>
      <c r="X54" s="270">
        <f t="shared" si="77"/>
        <v>44711</v>
      </c>
      <c r="Y54" s="271">
        <f t="shared" si="77"/>
        <v>44712</v>
      </c>
      <c r="Z54" s="245">
        <f t="shared" si="77"/>
        <v>44713</v>
      </c>
      <c r="AA54" s="245">
        <f t="shared" si="77"/>
        <v>44714</v>
      </c>
      <c r="AB54" s="245">
        <f t="shared" si="77"/>
        <v>44715</v>
      </c>
      <c r="AC54" s="245">
        <f t="shared" si="77"/>
        <v>44716</v>
      </c>
      <c r="AD54" s="245">
        <f t="shared" si="77"/>
        <v>44717</v>
      </c>
      <c r="AE54" s="245">
        <f t="shared" si="77"/>
        <v>44718</v>
      </c>
      <c r="AF54" s="245">
        <f t="shared" si="77"/>
        <v>44719</v>
      </c>
      <c r="AG54" s="245">
        <f t="shared" si="77"/>
        <v>44720</v>
      </c>
      <c r="AH54" s="245">
        <f t="shared" si="77"/>
        <v>44721</v>
      </c>
      <c r="AI54" s="245">
        <f t="shared" si="77"/>
        <v>44722</v>
      </c>
      <c r="AJ54" s="245">
        <f t="shared" si="77"/>
        <v>44723</v>
      </c>
      <c r="AK54" s="245">
        <f t="shared" si="77"/>
        <v>44724</v>
      </c>
      <c r="AL54" s="245">
        <f t="shared" si="77"/>
        <v>44725</v>
      </c>
      <c r="AM54" s="245">
        <f t="shared" si="77"/>
        <v>44726</v>
      </c>
      <c r="AN54" s="245">
        <f t="shared" si="77"/>
        <v>44727</v>
      </c>
      <c r="AO54" s="245">
        <f t="shared" si="77"/>
        <v>44728</v>
      </c>
      <c r="AP54" s="245">
        <f t="shared" si="77"/>
        <v>44729</v>
      </c>
      <c r="AQ54" s="245">
        <f t="shared" si="77"/>
        <v>44730</v>
      </c>
      <c r="AR54" s="245">
        <f t="shared" si="77"/>
        <v>44731</v>
      </c>
      <c r="AS54" s="245">
        <f t="shared" si="77"/>
        <v>44732</v>
      </c>
      <c r="AT54" s="245">
        <f t="shared" si="77"/>
        <v>44733</v>
      </c>
      <c r="AU54" s="245">
        <f t="shared" si="77"/>
        <v>44734</v>
      </c>
      <c r="AV54" s="245">
        <f t="shared" si="77"/>
        <v>44735</v>
      </c>
      <c r="AW54" s="245">
        <f t="shared" si="77"/>
        <v>44736</v>
      </c>
      <c r="AX54" s="245">
        <f t="shared" si="77"/>
        <v>44737</v>
      </c>
      <c r="AY54" s="245">
        <f t="shared" si="77"/>
        <v>44738</v>
      </c>
      <c r="AZ54" s="245">
        <f t="shared" si="77"/>
        <v>44739</v>
      </c>
      <c r="BA54" s="245">
        <f t="shared" si="77"/>
        <v>44740</v>
      </c>
      <c r="BB54" s="245">
        <f t="shared" si="77"/>
        <v>44741</v>
      </c>
      <c r="BC54" s="245">
        <f t="shared" si="77"/>
        <v>44742</v>
      </c>
      <c r="BD54" s="270">
        <f t="shared" si="77"/>
        <v>44743</v>
      </c>
      <c r="BE54" s="270">
        <f t="shared" si="77"/>
        <v>44744</v>
      </c>
      <c r="BF54" s="270">
        <f t="shared" si="77"/>
        <v>44745</v>
      </c>
      <c r="BG54" s="270">
        <f t="shared" si="77"/>
        <v>44746</v>
      </c>
      <c r="BH54" s="270">
        <f t="shared" si="77"/>
        <v>44747</v>
      </c>
      <c r="BI54" s="270">
        <f t="shared" si="77"/>
        <v>44748</v>
      </c>
      <c r="BJ54" s="270">
        <f t="shared" si="77"/>
        <v>44749</v>
      </c>
      <c r="BK54" s="270">
        <f t="shared" si="77"/>
        <v>44750</v>
      </c>
      <c r="BL54" s="270">
        <f t="shared" si="77"/>
        <v>44751</v>
      </c>
      <c r="BM54" s="270">
        <f t="shared" si="77"/>
        <v>44752</v>
      </c>
      <c r="BN54" s="270">
        <f t="shared" si="77"/>
        <v>44753</v>
      </c>
      <c r="BO54" s="270">
        <f t="shared" si="77"/>
        <v>44754</v>
      </c>
      <c r="BP54" s="270">
        <f t="shared" ref="BP54:CI54" si="78">BP2</f>
        <v>44755</v>
      </c>
      <c r="BQ54" s="270">
        <f t="shared" si="78"/>
        <v>44756</v>
      </c>
      <c r="BR54" s="270">
        <f t="shared" si="78"/>
        <v>44757</v>
      </c>
      <c r="BS54" s="270">
        <f t="shared" si="78"/>
        <v>44758</v>
      </c>
      <c r="BT54" s="270">
        <f t="shared" si="78"/>
        <v>44759</v>
      </c>
      <c r="BU54" s="270">
        <f t="shared" si="78"/>
        <v>44760</v>
      </c>
      <c r="BV54" s="270">
        <f t="shared" si="78"/>
        <v>44761</v>
      </c>
      <c r="BW54" s="270">
        <f t="shared" si="78"/>
        <v>44762</v>
      </c>
      <c r="BX54" s="270">
        <f t="shared" si="78"/>
        <v>44763</v>
      </c>
      <c r="BY54" s="270">
        <f t="shared" si="78"/>
        <v>44764</v>
      </c>
      <c r="BZ54" s="270">
        <f t="shared" si="78"/>
        <v>44765</v>
      </c>
      <c r="CA54" s="270">
        <f t="shared" si="78"/>
        <v>44766</v>
      </c>
      <c r="CB54" s="270">
        <f t="shared" si="78"/>
        <v>44767</v>
      </c>
      <c r="CC54" s="270">
        <f t="shared" si="78"/>
        <v>44768</v>
      </c>
      <c r="CD54" s="270">
        <f t="shared" si="78"/>
        <v>44769</v>
      </c>
      <c r="CE54" s="270">
        <f t="shared" si="78"/>
        <v>44770</v>
      </c>
      <c r="CF54" s="270">
        <f t="shared" si="78"/>
        <v>44771</v>
      </c>
      <c r="CG54" s="270">
        <f t="shared" si="78"/>
        <v>44772</v>
      </c>
      <c r="CH54" s="270">
        <f t="shared" si="78"/>
        <v>44773</v>
      </c>
      <c r="CI54" s="245">
        <f t="shared" si="78"/>
        <v>44409</v>
      </c>
      <c r="CJ54" s="162" t="s">
        <v>64</v>
      </c>
      <c r="CK54" s="163"/>
    </row>
    <row r="55" spans="1:89" s="162" customFormat="1" ht="18.5" x14ac:dyDescent="0.45">
      <c r="A55" s="211" t="str">
        <f>StudentInfo!B3</f>
        <v>Student1</v>
      </c>
      <c r="B55" s="212"/>
      <c r="C55" s="249">
        <f>C7*24</f>
        <v>0</v>
      </c>
      <c r="D55" s="249">
        <f t="shared" ref="D55" si="79">C55+D7*24</f>
        <v>0</v>
      </c>
      <c r="E55" s="249">
        <f t="shared" ref="E55" si="80">D55+E7*24</f>
        <v>0</v>
      </c>
      <c r="F55" s="249">
        <f t="shared" ref="F55" si="81">E55+F7*24</f>
        <v>0</v>
      </c>
      <c r="G55" s="249">
        <f t="shared" ref="G55" si="82">F55+G7*24</f>
        <v>0</v>
      </c>
      <c r="H55" s="249">
        <f t="shared" ref="H55" si="83">G55+H7*24</f>
        <v>0</v>
      </c>
      <c r="I55" s="249">
        <f t="shared" ref="I55" si="84">H55+I7*24</f>
        <v>0</v>
      </c>
      <c r="J55" s="249">
        <f t="shared" ref="J55" si="85">I55+J7*24</f>
        <v>0</v>
      </c>
      <c r="K55" s="249">
        <f t="shared" ref="K55" si="86">J55+K7*24</f>
        <v>0</v>
      </c>
      <c r="L55" s="249">
        <f t="shared" ref="L55" si="87">K55+L7*24</f>
        <v>0</v>
      </c>
      <c r="M55" s="249">
        <f t="shared" ref="M55" si="88">L55+M7*24</f>
        <v>0</v>
      </c>
      <c r="N55" s="249">
        <f t="shared" ref="N55" si="89">M55+N7*24</f>
        <v>0</v>
      </c>
      <c r="O55" s="249">
        <f t="shared" ref="O55" si="90">N55+O7*24</f>
        <v>0</v>
      </c>
      <c r="P55" s="249">
        <f t="shared" ref="P55" si="91">O55+P7*24</f>
        <v>0</v>
      </c>
      <c r="Q55" s="249">
        <f t="shared" ref="Q55" si="92">P55+Q7*24</f>
        <v>0</v>
      </c>
      <c r="R55" s="249">
        <f t="shared" ref="R55" si="93">Q55+R7*24</f>
        <v>0</v>
      </c>
      <c r="S55" s="249">
        <f t="shared" ref="S55" si="94">R55+S7*24</f>
        <v>0</v>
      </c>
      <c r="T55" s="249">
        <f t="shared" ref="T55" si="95">S55+T7*24</f>
        <v>0</v>
      </c>
      <c r="U55" s="249">
        <f t="shared" ref="U55" si="96">T55+U7*24</f>
        <v>0</v>
      </c>
      <c r="V55" s="249">
        <f t="shared" ref="V55" si="97">U55+V7*24</f>
        <v>0</v>
      </c>
      <c r="W55" s="249">
        <f t="shared" ref="W55" si="98">V55+W7*24</f>
        <v>0</v>
      </c>
      <c r="X55" s="249">
        <f t="shared" ref="X55" si="99">W55+X7*24</f>
        <v>0</v>
      </c>
      <c r="Y55" s="250">
        <f t="shared" ref="Y55" si="100">X55+Y7*24</f>
        <v>0</v>
      </c>
      <c r="Z55" s="164">
        <f>Z7*24</f>
        <v>0</v>
      </c>
      <c r="AA55" s="164">
        <f t="shared" ref="R55:CF64" si="101">Z55+AA7*24</f>
        <v>0</v>
      </c>
      <c r="AB55" s="164">
        <f t="shared" si="101"/>
        <v>0</v>
      </c>
      <c r="AC55" s="164">
        <f t="shared" si="101"/>
        <v>0</v>
      </c>
      <c r="AD55" s="164">
        <f t="shared" si="101"/>
        <v>0</v>
      </c>
      <c r="AE55" s="164">
        <f t="shared" si="101"/>
        <v>0</v>
      </c>
      <c r="AF55" s="164">
        <f t="shared" si="101"/>
        <v>0</v>
      </c>
      <c r="AG55" s="164">
        <f t="shared" si="101"/>
        <v>0</v>
      </c>
      <c r="AH55" s="164">
        <f t="shared" si="101"/>
        <v>0</v>
      </c>
      <c r="AI55" s="164">
        <f t="shared" si="101"/>
        <v>0</v>
      </c>
      <c r="AJ55" s="164">
        <f t="shared" si="101"/>
        <v>0</v>
      </c>
      <c r="AK55" s="164">
        <f t="shared" si="101"/>
        <v>0</v>
      </c>
      <c r="AL55" s="164">
        <f t="shared" si="101"/>
        <v>0</v>
      </c>
      <c r="AM55" s="164">
        <f t="shared" si="101"/>
        <v>0</v>
      </c>
      <c r="AN55" s="164">
        <f t="shared" si="101"/>
        <v>0</v>
      </c>
      <c r="AO55" s="164">
        <f t="shared" si="101"/>
        <v>0</v>
      </c>
      <c r="AP55" s="164">
        <f t="shared" si="101"/>
        <v>0</v>
      </c>
      <c r="AQ55" s="164">
        <f t="shared" si="101"/>
        <v>0</v>
      </c>
      <c r="AR55" s="164">
        <f t="shared" si="101"/>
        <v>0</v>
      </c>
      <c r="AS55" s="164">
        <f t="shared" si="101"/>
        <v>0</v>
      </c>
      <c r="AT55" s="164">
        <f t="shared" si="101"/>
        <v>0</v>
      </c>
      <c r="AU55" s="164">
        <f t="shared" si="101"/>
        <v>0</v>
      </c>
      <c r="AV55" s="164">
        <f t="shared" si="101"/>
        <v>0</v>
      </c>
      <c r="AW55" s="164">
        <f t="shared" si="101"/>
        <v>0</v>
      </c>
      <c r="AX55" s="164">
        <f t="shared" si="101"/>
        <v>0</v>
      </c>
      <c r="AY55" s="164">
        <f t="shared" si="101"/>
        <v>0</v>
      </c>
      <c r="AZ55" s="164">
        <f t="shared" si="101"/>
        <v>0</v>
      </c>
      <c r="BA55" s="164">
        <f t="shared" si="101"/>
        <v>0</v>
      </c>
      <c r="BB55" s="164">
        <f t="shared" si="101"/>
        <v>0</v>
      </c>
      <c r="BC55" s="164">
        <f t="shared" si="101"/>
        <v>0</v>
      </c>
      <c r="BD55" s="249">
        <f t="shared" si="101"/>
        <v>0</v>
      </c>
      <c r="BE55" s="249">
        <f t="shared" si="101"/>
        <v>0</v>
      </c>
      <c r="BF55" s="249">
        <f t="shared" si="101"/>
        <v>0</v>
      </c>
      <c r="BG55" s="249">
        <f t="shared" si="101"/>
        <v>0</v>
      </c>
      <c r="BH55" s="249">
        <f t="shared" si="101"/>
        <v>0</v>
      </c>
      <c r="BI55" s="249">
        <f t="shared" si="101"/>
        <v>0</v>
      </c>
      <c r="BJ55" s="249">
        <f t="shared" si="101"/>
        <v>0</v>
      </c>
      <c r="BK55" s="249">
        <f t="shared" si="101"/>
        <v>0</v>
      </c>
      <c r="BL55" s="249">
        <f t="shared" si="101"/>
        <v>0</v>
      </c>
      <c r="BM55" s="249">
        <f t="shared" si="101"/>
        <v>0</v>
      </c>
      <c r="BN55" s="249">
        <f t="shared" si="101"/>
        <v>0</v>
      </c>
      <c r="BO55" s="249">
        <f t="shared" si="101"/>
        <v>0</v>
      </c>
      <c r="BP55" s="249">
        <f t="shared" si="101"/>
        <v>0</v>
      </c>
      <c r="BQ55" s="249">
        <f t="shared" si="101"/>
        <v>0</v>
      </c>
      <c r="BR55" s="249">
        <f t="shared" si="101"/>
        <v>0</v>
      </c>
      <c r="BS55" s="249">
        <f t="shared" si="101"/>
        <v>0</v>
      </c>
      <c r="BT55" s="249">
        <f t="shared" si="101"/>
        <v>0</v>
      </c>
      <c r="BU55" s="249">
        <f t="shared" si="101"/>
        <v>0</v>
      </c>
      <c r="BV55" s="249">
        <f t="shared" si="101"/>
        <v>0</v>
      </c>
      <c r="BW55" s="249">
        <f t="shared" si="101"/>
        <v>0</v>
      </c>
      <c r="BX55" s="249">
        <f t="shared" si="101"/>
        <v>0</v>
      </c>
      <c r="BY55" s="249">
        <f t="shared" si="101"/>
        <v>0</v>
      </c>
      <c r="BZ55" s="249">
        <f t="shared" si="101"/>
        <v>0</v>
      </c>
      <c r="CA55" s="249">
        <f t="shared" si="101"/>
        <v>0</v>
      </c>
      <c r="CB55" s="249">
        <f t="shared" si="101"/>
        <v>0</v>
      </c>
      <c r="CC55" s="249">
        <f t="shared" si="101"/>
        <v>0</v>
      </c>
      <c r="CD55" s="249">
        <f t="shared" si="101"/>
        <v>0</v>
      </c>
      <c r="CE55" s="249">
        <f t="shared" si="101"/>
        <v>0</v>
      </c>
      <c r="CF55" s="249">
        <f t="shared" si="101"/>
        <v>0</v>
      </c>
      <c r="CG55" s="249">
        <f t="shared" ref="CG55:CI55" si="102">CF55+CG7*24</f>
        <v>0</v>
      </c>
      <c r="CH55" s="249">
        <f t="shared" si="102"/>
        <v>0</v>
      </c>
      <c r="CI55" s="164">
        <f t="shared" si="102"/>
        <v>0</v>
      </c>
      <c r="CJ55" s="165">
        <f>MAX(O55:CI55)</f>
        <v>0</v>
      </c>
      <c r="CK55" s="163"/>
    </row>
    <row r="56" spans="1:89" s="162" customFormat="1" ht="18.5" x14ac:dyDescent="0.45">
      <c r="A56" s="211" t="str">
        <f>StudentInfo!B4</f>
        <v>Student 2</v>
      </c>
      <c r="B56" s="212"/>
      <c r="C56" s="249">
        <f>C8*24</f>
        <v>0</v>
      </c>
      <c r="D56" s="249">
        <f t="shared" ref="D56:D64" si="103">C56+D8*24</f>
        <v>0</v>
      </c>
      <c r="E56" s="249">
        <f t="shared" ref="E56:E64" si="104">D56+E8*24</f>
        <v>0</v>
      </c>
      <c r="F56" s="249">
        <f t="shared" ref="F56:F64" si="105">E56+F8*24</f>
        <v>0</v>
      </c>
      <c r="G56" s="249">
        <f t="shared" ref="G56:G64" si="106">F56+G8*24</f>
        <v>0</v>
      </c>
      <c r="H56" s="249">
        <f t="shared" ref="H56:H64" si="107">G56+H8*24</f>
        <v>0</v>
      </c>
      <c r="I56" s="249">
        <f t="shared" ref="I56:I64" si="108">H56+I8*24</f>
        <v>0</v>
      </c>
      <c r="J56" s="249">
        <f t="shared" ref="J56:J64" si="109">I56+J8*24</f>
        <v>0</v>
      </c>
      <c r="K56" s="249">
        <f t="shared" ref="K56:K64" si="110">J56+K8*24</f>
        <v>0</v>
      </c>
      <c r="L56" s="249">
        <f t="shared" ref="L56:L64" si="111">K56+L8*24</f>
        <v>0</v>
      </c>
      <c r="M56" s="249">
        <f t="shared" ref="M56:M64" si="112">L56+M8*24</f>
        <v>0</v>
      </c>
      <c r="N56" s="249">
        <f t="shared" ref="N56:N64" si="113">M56+N8*24</f>
        <v>0</v>
      </c>
      <c r="O56" s="249">
        <f t="shared" ref="O56:O64" si="114">N56+O8*24</f>
        <v>0</v>
      </c>
      <c r="P56" s="249">
        <f t="shared" ref="P56:P64" si="115">O56+P8*24</f>
        <v>0</v>
      </c>
      <c r="Q56" s="249">
        <f t="shared" ref="Q56:Q64" si="116">P56+Q8*24</f>
        <v>0</v>
      </c>
      <c r="R56" s="249">
        <f t="shared" ref="R56:R64" si="117">Q56+R8*24</f>
        <v>0</v>
      </c>
      <c r="S56" s="249">
        <f t="shared" ref="S56:S64" si="118">R56+S8*24</f>
        <v>0</v>
      </c>
      <c r="T56" s="249">
        <f t="shared" ref="T56:T64" si="119">S56+T8*24</f>
        <v>0</v>
      </c>
      <c r="U56" s="249">
        <f t="shared" ref="U56:U64" si="120">T56+U8*24</f>
        <v>0</v>
      </c>
      <c r="V56" s="249">
        <f t="shared" ref="V56:V64" si="121">U56+V8*24</f>
        <v>0</v>
      </c>
      <c r="W56" s="249">
        <f t="shared" ref="W56:W64" si="122">V56+W8*24</f>
        <v>0</v>
      </c>
      <c r="X56" s="249">
        <f t="shared" ref="X56:X64" si="123">W56+X8*24</f>
        <v>0</v>
      </c>
      <c r="Y56" s="250">
        <f t="shared" ref="Y56:Y64" si="124">X56+Y8*24</f>
        <v>0</v>
      </c>
      <c r="Z56" s="164">
        <f>Z8*24</f>
        <v>0</v>
      </c>
      <c r="AA56" s="164">
        <f t="shared" ref="R56:CF56" si="125">Z56+AA12*24</f>
        <v>0</v>
      </c>
      <c r="AB56" s="164">
        <f t="shared" si="125"/>
        <v>0</v>
      </c>
      <c r="AC56" s="164">
        <f t="shared" si="125"/>
        <v>0</v>
      </c>
      <c r="AD56" s="164">
        <f t="shared" si="125"/>
        <v>0</v>
      </c>
      <c r="AE56" s="164">
        <f t="shared" si="125"/>
        <v>0</v>
      </c>
      <c r="AF56" s="164">
        <f t="shared" si="125"/>
        <v>0</v>
      </c>
      <c r="AG56" s="164">
        <f t="shared" si="125"/>
        <v>0</v>
      </c>
      <c r="AH56" s="164">
        <f t="shared" si="125"/>
        <v>0</v>
      </c>
      <c r="AI56" s="164">
        <f t="shared" si="125"/>
        <v>0</v>
      </c>
      <c r="AJ56" s="164">
        <f t="shared" si="125"/>
        <v>0</v>
      </c>
      <c r="AK56" s="164">
        <f t="shared" si="125"/>
        <v>0</v>
      </c>
      <c r="AL56" s="164">
        <f t="shared" si="125"/>
        <v>0</v>
      </c>
      <c r="AM56" s="164">
        <f t="shared" si="125"/>
        <v>0</v>
      </c>
      <c r="AN56" s="164">
        <f t="shared" si="125"/>
        <v>0</v>
      </c>
      <c r="AO56" s="164">
        <f t="shared" si="125"/>
        <v>0</v>
      </c>
      <c r="AP56" s="164">
        <f t="shared" si="125"/>
        <v>0</v>
      </c>
      <c r="AQ56" s="164">
        <f t="shared" si="125"/>
        <v>0</v>
      </c>
      <c r="AR56" s="164">
        <f t="shared" si="125"/>
        <v>0</v>
      </c>
      <c r="AS56" s="164">
        <f t="shared" si="125"/>
        <v>0</v>
      </c>
      <c r="AT56" s="164">
        <f t="shared" si="125"/>
        <v>0</v>
      </c>
      <c r="AU56" s="164">
        <f t="shared" si="125"/>
        <v>0</v>
      </c>
      <c r="AV56" s="164">
        <f t="shared" si="125"/>
        <v>0</v>
      </c>
      <c r="AW56" s="164">
        <f t="shared" si="125"/>
        <v>0</v>
      </c>
      <c r="AX56" s="164">
        <f t="shared" si="125"/>
        <v>0</v>
      </c>
      <c r="AY56" s="164">
        <f t="shared" si="125"/>
        <v>0</v>
      </c>
      <c r="AZ56" s="164">
        <f t="shared" si="125"/>
        <v>0</v>
      </c>
      <c r="BA56" s="164">
        <f t="shared" si="125"/>
        <v>0</v>
      </c>
      <c r="BB56" s="164">
        <f t="shared" si="125"/>
        <v>0</v>
      </c>
      <c r="BC56" s="164">
        <f t="shared" si="125"/>
        <v>0</v>
      </c>
      <c r="BD56" s="249">
        <f t="shared" si="125"/>
        <v>0</v>
      </c>
      <c r="BE56" s="249">
        <f t="shared" si="125"/>
        <v>0</v>
      </c>
      <c r="BF56" s="249">
        <f t="shared" si="125"/>
        <v>0</v>
      </c>
      <c r="BG56" s="249">
        <f t="shared" si="125"/>
        <v>0</v>
      </c>
      <c r="BH56" s="249">
        <f t="shared" si="125"/>
        <v>0</v>
      </c>
      <c r="BI56" s="249">
        <f t="shared" si="125"/>
        <v>0</v>
      </c>
      <c r="BJ56" s="249">
        <f t="shared" si="125"/>
        <v>0</v>
      </c>
      <c r="BK56" s="249">
        <f t="shared" si="125"/>
        <v>0</v>
      </c>
      <c r="BL56" s="249">
        <f t="shared" si="125"/>
        <v>0</v>
      </c>
      <c r="BM56" s="249">
        <f t="shared" si="125"/>
        <v>0</v>
      </c>
      <c r="BN56" s="249">
        <f t="shared" si="125"/>
        <v>0</v>
      </c>
      <c r="BO56" s="249">
        <f t="shared" si="125"/>
        <v>0</v>
      </c>
      <c r="BP56" s="249">
        <f t="shared" si="125"/>
        <v>0</v>
      </c>
      <c r="BQ56" s="249">
        <f t="shared" si="125"/>
        <v>0</v>
      </c>
      <c r="BR56" s="249">
        <f t="shared" si="125"/>
        <v>0</v>
      </c>
      <c r="BS56" s="249">
        <f t="shared" si="125"/>
        <v>0</v>
      </c>
      <c r="BT56" s="249">
        <f t="shared" si="125"/>
        <v>0</v>
      </c>
      <c r="BU56" s="249">
        <f t="shared" si="125"/>
        <v>0</v>
      </c>
      <c r="BV56" s="249">
        <f t="shared" si="125"/>
        <v>0</v>
      </c>
      <c r="BW56" s="249">
        <f t="shared" si="125"/>
        <v>0</v>
      </c>
      <c r="BX56" s="249">
        <f t="shared" si="125"/>
        <v>0</v>
      </c>
      <c r="BY56" s="249">
        <f t="shared" si="125"/>
        <v>0</v>
      </c>
      <c r="BZ56" s="249">
        <f t="shared" si="125"/>
        <v>0</v>
      </c>
      <c r="CA56" s="249">
        <f t="shared" si="125"/>
        <v>0</v>
      </c>
      <c r="CB56" s="249">
        <f t="shared" si="125"/>
        <v>0</v>
      </c>
      <c r="CC56" s="249">
        <f t="shared" si="125"/>
        <v>0</v>
      </c>
      <c r="CD56" s="249">
        <f t="shared" si="125"/>
        <v>0</v>
      </c>
      <c r="CE56" s="249">
        <f t="shared" si="125"/>
        <v>0</v>
      </c>
      <c r="CF56" s="249">
        <f t="shared" si="125"/>
        <v>0</v>
      </c>
      <c r="CG56" s="249">
        <f t="shared" ref="CG56:CI56" si="126">CF56+CG12*24</f>
        <v>0</v>
      </c>
      <c r="CH56" s="249">
        <f t="shared" si="126"/>
        <v>0</v>
      </c>
      <c r="CI56" s="164">
        <f t="shared" si="126"/>
        <v>0</v>
      </c>
      <c r="CJ56" s="165">
        <f>MAX(O56:CI56)</f>
        <v>0</v>
      </c>
      <c r="CK56" s="163"/>
    </row>
    <row r="57" spans="1:89" s="162" customFormat="1" ht="18.5" x14ac:dyDescent="0.45">
      <c r="A57" s="211" t="str">
        <f>StudentInfo!B5</f>
        <v>Student 3</v>
      </c>
      <c r="B57" s="212"/>
      <c r="C57" s="249">
        <f>C9*24</f>
        <v>0</v>
      </c>
      <c r="D57" s="249">
        <f t="shared" si="103"/>
        <v>0</v>
      </c>
      <c r="E57" s="249">
        <f t="shared" si="104"/>
        <v>0</v>
      </c>
      <c r="F57" s="249">
        <f t="shared" si="105"/>
        <v>0</v>
      </c>
      <c r="G57" s="249">
        <f t="shared" si="106"/>
        <v>0</v>
      </c>
      <c r="H57" s="249">
        <f t="shared" si="107"/>
        <v>0</v>
      </c>
      <c r="I57" s="249">
        <f t="shared" si="108"/>
        <v>0</v>
      </c>
      <c r="J57" s="249">
        <f t="shared" si="109"/>
        <v>0</v>
      </c>
      <c r="K57" s="249">
        <f t="shared" si="110"/>
        <v>0</v>
      </c>
      <c r="L57" s="249">
        <f t="shared" si="111"/>
        <v>0</v>
      </c>
      <c r="M57" s="249">
        <f t="shared" si="112"/>
        <v>0</v>
      </c>
      <c r="N57" s="249">
        <f t="shared" si="113"/>
        <v>0</v>
      </c>
      <c r="O57" s="249">
        <f t="shared" si="114"/>
        <v>0</v>
      </c>
      <c r="P57" s="249">
        <f t="shared" si="115"/>
        <v>0</v>
      </c>
      <c r="Q57" s="249">
        <f t="shared" si="116"/>
        <v>0</v>
      </c>
      <c r="R57" s="249">
        <f t="shared" si="117"/>
        <v>0</v>
      </c>
      <c r="S57" s="249">
        <f t="shared" si="118"/>
        <v>0</v>
      </c>
      <c r="T57" s="249">
        <f t="shared" si="119"/>
        <v>0</v>
      </c>
      <c r="U57" s="249">
        <f t="shared" si="120"/>
        <v>0</v>
      </c>
      <c r="V57" s="249">
        <f t="shared" si="121"/>
        <v>0</v>
      </c>
      <c r="W57" s="249">
        <f t="shared" si="122"/>
        <v>0</v>
      </c>
      <c r="X57" s="249">
        <f t="shared" si="123"/>
        <v>0</v>
      </c>
      <c r="Y57" s="250">
        <f t="shared" si="124"/>
        <v>0</v>
      </c>
      <c r="Z57" s="164">
        <f>Z9*24</f>
        <v>0</v>
      </c>
      <c r="AA57" s="164">
        <f t="shared" ref="AA57:CG57" si="127">Z57+AA17*24</f>
        <v>0</v>
      </c>
      <c r="AB57" s="164">
        <f t="shared" si="127"/>
        <v>0</v>
      </c>
      <c r="AC57" s="164">
        <f t="shared" si="127"/>
        <v>0</v>
      </c>
      <c r="AD57" s="164">
        <f t="shared" si="127"/>
        <v>0</v>
      </c>
      <c r="AE57" s="164">
        <f t="shared" si="127"/>
        <v>0</v>
      </c>
      <c r="AF57" s="164">
        <f t="shared" si="127"/>
        <v>0</v>
      </c>
      <c r="AG57" s="164">
        <f t="shared" si="127"/>
        <v>0</v>
      </c>
      <c r="AH57" s="164">
        <f t="shared" si="127"/>
        <v>0</v>
      </c>
      <c r="AI57" s="164">
        <f t="shared" si="127"/>
        <v>0</v>
      </c>
      <c r="AJ57" s="164">
        <f t="shared" si="127"/>
        <v>0</v>
      </c>
      <c r="AK57" s="164">
        <f t="shared" si="127"/>
        <v>0</v>
      </c>
      <c r="AL57" s="164">
        <f t="shared" si="127"/>
        <v>0</v>
      </c>
      <c r="AM57" s="164">
        <f t="shared" si="127"/>
        <v>0</v>
      </c>
      <c r="AN57" s="164">
        <f t="shared" si="127"/>
        <v>0</v>
      </c>
      <c r="AO57" s="164">
        <f t="shared" si="127"/>
        <v>0</v>
      </c>
      <c r="AP57" s="164">
        <f t="shared" si="127"/>
        <v>0</v>
      </c>
      <c r="AQ57" s="164">
        <f t="shared" si="127"/>
        <v>0</v>
      </c>
      <c r="AR57" s="164">
        <f t="shared" si="127"/>
        <v>0</v>
      </c>
      <c r="AS57" s="164">
        <f t="shared" si="127"/>
        <v>0</v>
      </c>
      <c r="AT57" s="164">
        <f t="shared" si="127"/>
        <v>0</v>
      </c>
      <c r="AU57" s="164">
        <f t="shared" si="127"/>
        <v>0</v>
      </c>
      <c r="AV57" s="164">
        <f t="shared" si="127"/>
        <v>0</v>
      </c>
      <c r="AW57" s="164">
        <f t="shared" si="127"/>
        <v>0</v>
      </c>
      <c r="AX57" s="164">
        <f t="shared" si="127"/>
        <v>0</v>
      </c>
      <c r="AY57" s="164">
        <f t="shared" si="127"/>
        <v>0</v>
      </c>
      <c r="AZ57" s="164">
        <f t="shared" si="127"/>
        <v>0</v>
      </c>
      <c r="BA57" s="164">
        <f t="shared" si="127"/>
        <v>0</v>
      </c>
      <c r="BB57" s="164">
        <f t="shared" si="127"/>
        <v>0</v>
      </c>
      <c r="BC57" s="164">
        <f t="shared" si="127"/>
        <v>0</v>
      </c>
      <c r="BD57" s="249">
        <f t="shared" si="127"/>
        <v>0</v>
      </c>
      <c r="BE57" s="249">
        <f t="shared" si="127"/>
        <v>0</v>
      </c>
      <c r="BF57" s="249">
        <f t="shared" si="127"/>
        <v>0</v>
      </c>
      <c r="BG57" s="249">
        <f t="shared" si="127"/>
        <v>0</v>
      </c>
      <c r="BH57" s="249">
        <f t="shared" si="127"/>
        <v>0</v>
      </c>
      <c r="BI57" s="249">
        <f t="shared" si="127"/>
        <v>0</v>
      </c>
      <c r="BJ57" s="249">
        <f t="shared" si="127"/>
        <v>0</v>
      </c>
      <c r="BK57" s="249">
        <f t="shared" si="127"/>
        <v>0</v>
      </c>
      <c r="BL57" s="249">
        <f t="shared" si="127"/>
        <v>0</v>
      </c>
      <c r="BM57" s="249">
        <f t="shared" si="127"/>
        <v>0</v>
      </c>
      <c r="BN57" s="249">
        <f t="shared" si="127"/>
        <v>0</v>
      </c>
      <c r="BO57" s="249">
        <f t="shared" si="127"/>
        <v>0</v>
      </c>
      <c r="BP57" s="249">
        <f t="shared" si="127"/>
        <v>0</v>
      </c>
      <c r="BQ57" s="249">
        <f t="shared" si="127"/>
        <v>0</v>
      </c>
      <c r="BR57" s="249">
        <f t="shared" si="127"/>
        <v>0</v>
      </c>
      <c r="BS57" s="249">
        <f t="shared" si="127"/>
        <v>0</v>
      </c>
      <c r="BT57" s="249">
        <f t="shared" si="127"/>
        <v>0</v>
      </c>
      <c r="BU57" s="249">
        <f t="shared" si="127"/>
        <v>0</v>
      </c>
      <c r="BV57" s="249">
        <f t="shared" si="127"/>
        <v>0</v>
      </c>
      <c r="BW57" s="249">
        <f t="shared" si="127"/>
        <v>0</v>
      </c>
      <c r="BX57" s="249">
        <f t="shared" si="127"/>
        <v>0</v>
      </c>
      <c r="BY57" s="249">
        <f t="shared" si="127"/>
        <v>0</v>
      </c>
      <c r="BZ57" s="249">
        <f t="shared" si="127"/>
        <v>0</v>
      </c>
      <c r="CA57" s="249">
        <f t="shared" si="127"/>
        <v>0</v>
      </c>
      <c r="CB57" s="249">
        <f t="shared" si="127"/>
        <v>0</v>
      </c>
      <c r="CC57" s="249">
        <f t="shared" si="127"/>
        <v>0</v>
      </c>
      <c r="CD57" s="249">
        <f t="shared" si="127"/>
        <v>0</v>
      </c>
      <c r="CE57" s="249">
        <f t="shared" si="127"/>
        <v>0</v>
      </c>
      <c r="CF57" s="249">
        <f t="shared" si="127"/>
        <v>0</v>
      </c>
      <c r="CG57" s="249">
        <f t="shared" si="127"/>
        <v>0</v>
      </c>
      <c r="CH57" s="249">
        <f t="shared" ref="CH57:CI57" si="128">CG57+CH17*24</f>
        <v>0</v>
      </c>
      <c r="CI57" s="164">
        <f t="shared" si="128"/>
        <v>0</v>
      </c>
      <c r="CJ57" s="165">
        <f>MAX(O57:CI57)</f>
        <v>0</v>
      </c>
      <c r="CK57" s="163"/>
    </row>
    <row r="58" spans="1:89" s="162" customFormat="1" ht="18.5" x14ac:dyDescent="0.45">
      <c r="A58" s="211" t="str">
        <f>StudentInfo!B6</f>
        <v>Student 4</v>
      </c>
      <c r="B58" s="212"/>
      <c r="C58" s="249">
        <f>C10*24</f>
        <v>0</v>
      </c>
      <c r="D58" s="249">
        <f t="shared" si="103"/>
        <v>0</v>
      </c>
      <c r="E58" s="249">
        <f t="shared" si="104"/>
        <v>0</v>
      </c>
      <c r="F58" s="249">
        <f t="shared" si="105"/>
        <v>0</v>
      </c>
      <c r="G58" s="249">
        <f t="shared" si="106"/>
        <v>0</v>
      </c>
      <c r="H58" s="249">
        <f t="shared" si="107"/>
        <v>0</v>
      </c>
      <c r="I58" s="249">
        <f t="shared" si="108"/>
        <v>0</v>
      </c>
      <c r="J58" s="249">
        <f t="shared" si="109"/>
        <v>0</v>
      </c>
      <c r="K58" s="249">
        <f t="shared" si="110"/>
        <v>0</v>
      </c>
      <c r="L58" s="249">
        <f t="shared" si="111"/>
        <v>0</v>
      </c>
      <c r="M58" s="249">
        <f t="shared" si="112"/>
        <v>0</v>
      </c>
      <c r="N58" s="249">
        <f t="shared" si="113"/>
        <v>0</v>
      </c>
      <c r="O58" s="249">
        <f t="shared" si="114"/>
        <v>0</v>
      </c>
      <c r="P58" s="249">
        <f t="shared" si="115"/>
        <v>0</v>
      </c>
      <c r="Q58" s="249">
        <f t="shared" si="116"/>
        <v>0</v>
      </c>
      <c r="R58" s="249">
        <f t="shared" si="117"/>
        <v>0</v>
      </c>
      <c r="S58" s="249">
        <f t="shared" si="118"/>
        <v>0</v>
      </c>
      <c r="T58" s="249">
        <f t="shared" si="119"/>
        <v>0</v>
      </c>
      <c r="U58" s="249">
        <f t="shared" si="120"/>
        <v>0</v>
      </c>
      <c r="V58" s="249">
        <f t="shared" si="121"/>
        <v>0</v>
      </c>
      <c r="W58" s="249">
        <f t="shared" si="122"/>
        <v>0</v>
      </c>
      <c r="X58" s="249">
        <f t="shared" si="123"/>
        <v>0</v>
      </c>
      <c r="Y58" s="250">
        <f t="shared" si="124"/>
        <v>0</v>
      </c>
      <c r="Z58" s="164">
        <f>Z10*24</f>
        <v>0</v>
      </c>
      <c r="AA58" s="164">
        <f t="shared" ref="R58:CF58" si="129">Z58+AA22*24</f>
        <v>0</v>
      </c>
      <c r="AB58" s="164">
        <f t="shared" si="129"/>
        <v>0</v>
      </c>
      <c r="AC58" s="164">
        <f t="shared" si="129"/>
        <v>0</v>
      </c>
      <c r="AD58" s="164">
        <f t="shared" si="129"/>
        <v>0</v>
      </c>
      <c r="AE58" s="164">
        <f t="shared" si="129"/>
        <v>0</v>
      </c>
      <c r="AF58" s="164">
        <f t="shared" si="129"/>
        <v>0</v>
      </c>
      <c r="AG58" s="164">
        <f t="shared" si="129"/>
        <v>0</v>
      </c>
      <c r="AH58" s="164">
        <f t="shared" si="129"/>
        <v>0</v>
      </c>
      <c r="AI58" s="164">
        <f t="shared" si="129"/>
        <v>0</v>
      </c>
      <c r="AJ58" s="164">
        <f t="shared" si="129"/>
        <v>0</v>
      </c>
      <c r="AK58" s="164">
        <f t="shared" si="129"/>
        <v>0</v>
      </c>
      <c r="AL58" s="164">
        <f t="shared" si="129"/>
        <v>0</v>
      </c>
      <c r="AM58" s="164">
        <f t="shared" si="129"/>
        <v>0</v>
      </c>
      <c r="AN58" s="164">
        <f t="shared" si="129"/>
        <v>0</v>
      </c>
      <c r="AO58" s="164">
        <f t="shared" si="129"/>
        <v>0</v>
      </c>
      <c r="AP58" s="164">
        <f t="shared" si="129"/>
        <v>0</v>
      </c>
      <c r="AQ58" s="164">
        <f t="shared" si="129"/>
        <v>0</v>
      </c>
      <c r="AR58" s="164">
        <f t="shared" si="129"/>
        <v>0</v>
      </c>
      <c r="AS58" s="164">
        <f t="shared" si="129"/>
        <v>0</v>
      </c>
      <c r="AT58" s="164">
        <f t="shared" si="129"/>
        <v>0</v>
      </c>
      <c r="AU58" s="164">
        <f t="shared" si="129"/>
        <v>0</v>
      </c>
      <c r="AV58" s="164">
        <f t="shared" si="129"/>
        <v>0</v>
      </c>
      <c r="AW58" s="164">
        <f t="shared" si="129"/>
        <v>0</v>
      </c>
      <c r="AX58" s="164">
        <f t="shared" si="129"/>
        <v>0</v>
      </c>
      <c r="AY58" s="164">
        <f t="shared" si="129"/>
        <v>0</v>
      </c>
      <c r="AZ58" s="164">
        <f t="shared" si="129"/>
        <v>0</v>
      </c>
      <c r="BA58" s="164">
        <f t="shared" si="129"/>
        <v>0</v>
      </c>
      <c r="BB58" s="164">
        <f t="shared" si="129"/>
        <v>0</v>
      </c>
      <c r="BC58" s="164">
        <f t="shared" si="129"/>
        <v>0</v>
      </c>
      <c r="BD58" s="249">
        <f t="shared" si="129"/>
        <v>0</v>
      </c>
      <c r="BE58" s="249">
        <f t="shared" si="129"/>
        <v>0</v>
      </c>
      <c r="BF58" s="249">
        <f t="shared" si="129"/>
        <v>0</v>
      </c>
      <c r="BG58" s="249">
        <f t="shared" si="129"/>
        <v>0</v>
      </c>
      <c r="BH58" s="249">
        <f t="shared" si="129"/>
        <v>0</v>
      </c>
      <c r="BI58" s="249">
        <f t="shared" si="129"/>
        <v>0</v>
      </c>
      <c r="BJ58" s="249">
        <f t="shared" si="129"/>
        <v>0</v>
      </c>
      <c r="BK58" s="249">
        <f t="shared" si="129"/>
        <v>0</v>
      </c>
      <c r="BL58" s="249">
        <f t="shared" si="129"/>
        <v>0</v>
      </c>
      <c r="BM58" s="249">
        <f t="shared" si="129"/>
        <v>0</v>
      </c>
      <c r="BN58" s="249">
        <f t="shared" si="129"/>
        <v>0</v>
      </c>
      <c r="BO58" s="249">
        <f t="shared" si="129"/>
        <v>0</v>
      </c>
      <c r="BP58" s="249">
        <f t="shared" si="129"/>
        <v>0</v>
      </c>
      <c r="BQ58" s="249">
        <f t="shared" si="129"/>
        <v>0</v>
      </c>
      <c r="BR58" s="249">
        <f t="shared" si="129"/>
        <v>0</v>
      </c>
      <c r="BS58" s="249">
        <f t="shared" si="129"/>
        <v>0</v>
      </c>
      <c r="BT58" s="249">
        <f t="shared" si="129"/>
        <v>0</v>
      </c>
      <c r="BU58" s="249">
        <f t="shared" si="129"/>
        <v>0</v>
      </c>
      <c r="BV58" s="249">
        <f t="shared" si="129"/>
        <v>0</v>
      </c>
      <c r="BW58" s="249">
        <f t="shared" si="129"/>
        <v>0</v>
      </c>
      <c r="BX58" s="249">
        <f t="shared" si="129"/>
        <v>0</v>
      </c>
      <c r="BY58" s="249">
        <f t="shared" si="129"/>
        <v>0</v>
      </c>
      <c r="BZ58" s="249">
        <f t="shared" si="129"/>
        <v>0</v>
      </c>
      <c r="CA58" s="249">
        <f t="shared" si="129"/>
        <v>0</v>
      </c>
      <c r="CB58" s="249">
        <f t="shared" si="129"/>
        <v>0</v>
      </c>
      <c r="CC58" s="249">
        <f t="shared" si="129"/>
        <v>0</v>
      </c>
      <c r="CD58" s="249">
        <f t="shared" si="129"/>
        <v>0</v>
      </c>
      <c r="CE58" s="249">
        <f t="shared" si="129"/>
        <v>0</v>
      </c>
      <c r="CF58" s="249">
        <f t="shared" si="129"/>
        <v>0</v>
      </c>
      <c r="CG58" s="249">
        <f t="shared" ref="CG58:CI58" si="130">CF58+CG22*24</f>
        <v>0</v>
      </c>
      <c r="CH58" s="249">
        <f t="shared" si="130"/>
        <v>0</v>
      </c>
      <c r="CI58" s="164">
        <f t="shared" si="130"/>
        <v>0</v>
      </c>
      <c r="CJ58" s="165">
        <f>MAX(O58:CI58)</f>
        <v>0</v>
      </c>
      <c r="CK58" s="163"/>
    </row>
    <row r="59" spans="1:89" s="162" customFormat="1" ht="18.5" x14ac:dyDescent="0.45">
      <c r="A59" s="211" t="str">
        <f>StudentInfo!B7</f>
        <v>Student 5</v>
      </c>
      <c r="B59" s="212"/>
      <c r="C59" s="249">
        <f>C11*24</f>
        <v>0</v>
      </c>
      <c r="D59" s="249">
        <f t="shared" si="103"/>
        <v>0</v>
      </c>
      <c r="E59" s="249">
        <f t="shared" si="104"/>
        <v>0</v>
      </c>
      <c r="F59" s="249">
        <f t="shared" si="105"/>
        <v>0</v>
      </c>
      <c r="G59" s="249">
        <f t="shared" si="106"/>
        <v>0</v>
      </c>
      <c r="H59" s="249">
        <f t="shared" si="107"/>
        <v>0</v>
      </c>
      <c r="I59" s="249">
        <f t="shared" si="108"/>
        <v>0</v>
      </c>
      <c r="J59" s="249">
        <f t="shared" si="109"/>
        <v>0</v>
      </c>
      <c r="K59" s="249">
        <f t="shared" si="110"/>
        <v>0</v>
      </c>
      <c r="L59" s="249">
        <f t="shared" si="111"/>
        <v>0</v>
      </c>
      <c r="M59" s="249">
        <f t="shared" si="112"/>
        <v>0</v>
      </c>
      <c r="N59" s="249">
        <f t="shared" si="113"/>
        <v>0</v>
      </c>
      <c r="O59" s="249">
        <f t="shared" si="114"/>
        <v>0</v>
      </c>
      <c r="P59" s="249">
        <f t="shared" si="115"/>
        <v>0</v>
      </c>
      <c r="Q59" s="249">
        <f t="shared" si="116"/>
        <v>0</v>
      </c>
      <c r="R59" s="249">
        <f t="shared" si="117"/>
        <v>0</v>
      </c>
      <c r="S59" s="249">
        <f t="shared" si="118"/>
        <v>0</v>
      </c>
      <c r="T59" s="249">
        <f t="shared" si="119"/>
        <v>0</v>
      </c>
      <c r="U59" s="249">
        <f t="shared" si="120"/>
        <v>0</v>
      </c>
      <c r="V59" s="249">
        <f t="shared" si="121"/>
        <v>0</v>
      </c>
      <c r="W59" s="249">
        <f t="shared" si="122"/>
        <v>0</v>
      </c>
      <c r="X59" s="249">
        <f t="shared" si="123"/>
        <v>0</v>
      </c>
      <c r="Y59" s="250">
        <f t="shared" si="124"/>
        <v>0</v>
      </c>
      <c r="Z59" s="164">
        <f>Z11*24</f>
        <v>0</v>
      </c>
      <c r="AA59" s="164">
        <f t="shared" ref="R59:CF59" si="131">Z59+AA27*24</f>
        <v>0</v>
      </c>
      <c r="AB59" s="164">
        <f t="shared" si="131"/>
        <v>0</v>
      </c>
      <c r="AC59" s="164">
        <f t="shared" si="131"/>
        <v>0</v>
      </c>
      <c r="AD59" s="164">
        <f t="shared" si="131"/>
        <v>0</v>
      </c>
      <c r="AE59" s="164">
        <f t="shared" si="131"/>
        <v>0</v>
      </c>
      <c r="AF59" s="164">
        <f t="shared" si="131"/>
        <v>0</v>
      </c>
      <c r="AG59" s="164">
        <f t="shared" si="131"/>
        <v>0</v>
      </c>
      <c r="AH59" s="164">
        <f t="shared" si="131"/>
        <v>0</v>
      </c>
      <c r="AI59" s="164">
        <f t="shared" si="131"/>
        <v>0</v>
      </c>
      <c r="AJ59" s="164">
        <f t="shared" si="131"/>
        <v>0</v>
      </c>
      <c r="AK59" s="164">
        <f t="shared" si="131"/>
        <v>0</v>
      </c>
      <c r="AL59" s="164">
        <f t="shared" si="131"/>
        <v>0</v>
      </c>
      <c r="AM59" s="164">
        <f t="shared" si="131"/>
        <v>0</v>
      </c>
      <c r="AN59" s="164">
        <f t="shared" si="131"/>
        <v>0</v>
      </c>
      <c r="AO59" s="164">
        <f t="shared" si="131"/>
        <v>0</v>
      </c>
      <c r="AP59" s="164">
        <f t="shared" si="131"/>
        <v>0</v>
      </c>
      <c r="AQ59" s="164">
        <f t="shared" si="131"/>
        <v>0</v>
      </c>
      <c r="AR59" s="164">
        <f t="shared" si="131"/>
        <v>0</v>
      </c>
      <c r="AS59" s="164">
        <f t="shared" si="131"/>
        <v>0</v>
      </c>
      <c r="AT59" s="164">
        <f t="shared" si="131"/>
        <v>0</v>
      </c>
      <c r="AU59" s="164">
        <f t="shared" si="131"/>
        <v>0</v>
      </c>
      <c r="AV59" s="164">
        <f t="shared" si="131"/>
        <v>0</v>
      </c>
      <c r="AW59" s="164">
        <f t="shared" si="131"/>
        <v>0</v>
      </c>
      <c r="AX59" s="164">
        <f t="shared" si="131"/>
        <v>0</v>
      </c>
      <c r="AY59" s="164">
        <f t="shared" si="131"/>
        <v>0</v>
      </c>
      <c r="AZ59" s="164">
        <f t="shared" si="131"/>
        <v>0</v>
      </c>
      <c r="BA59" s="164">
        <f t="shared" si="131"/>
        <v>0</v>
      </c>
      <c r="BB59" s="164">
        <f t="shared" si="131"/>
        <v>0</v>
      </c>
      <c r="BC59" s="164">
        <f t="shared" si="131"/>
        <v>0</v>
      </c>
      <c r="BD59" s="249">
        <f t="shared" si="131"/>
        <v>0</v>
      </c>
      <c r="BE59" s="249">
        <f t="shared" si="131"/>
        <v>0</v>
      </c>
      <c r="BF59" s="249">
        <f t="shared" si="131"/>
        <v>0</v>
      </c>
      <c r="BG59" s="249">
        <f t="shared" si="131"/>
        <v>0</v>
      </c>
      <c r="BH59" s="249">
        <f t="shared" si="131"/>
        <v>0</v>
      </c>
      <c r="BI59" s="249">
        <f t="shared" si="131"/>
        <v>0</v>
      </c>
      <c r="BJ59" s="249">
        <f t="shared" si="131"/>
        <v>0</v>
      </c>
      <c r="BK59" s="249">
        <f t="shared" si="131"/>
        <v>0</v>
      </c>
      <c r="BL59" s="249">
        <f t="shared" si="131"/>
        <v>0</v>
      </c>
      <c r="BM59" s="249">
        <f t="shared" si="131"/>
        <v>0</v>
      </c>
      <c r="BN59" s="249">
        <f t="shared" si="131"/>
        <v>0</v>
      </c>
      <c r="BO59" s="249">
        <f t="shared" si="131"/>
        <v>0</v>
      </c>
      <c r="BP59" s="249">
        <f t="shared" si="131"/>
        <v>0</v>
      </c>
      <c r="BQ59" s="249">
        <f t="shared" si="131"/>
        <v>0</v>
      </c>
      <c r="BR59" s="249">
        <f t="shared" si="131"/>
        <v>0</v>
      </c>
      <c r="BS59" s="249">
        <f t="shared" si="131"/>
        <v>0</v>
      </c>
      <c r="BT59" s="249">
        <f t="shared" si="131"/>
        <v>0</v>
      </c>
      <c r="BU59" s="249">
        <f t="shared" si="131"/>
        <v>0</v>
      </c>
      <c r="BV59" s="249">
        <f t="shared" si="131"/>
        <v>0</v>
      </c>
      <c r="BW59" s="249">
        <f t="shared" si="131"/>
        <v>0</v>
      </c>
      <c r="BX59" s="249">
        <f t="shared" si="131"/>
        <v>0</v>
      </c>
      <c r="BY59" s="249">
        <f t="shared" si="131"/>
        <v>0</v>
      </c>
      <c r="BZ59" s="249">
        <f t="shared" si="131"/>
        <v>0</v>
      </c>
      <c r="CA59" s="249">
        <f t="shared" si="131"/>
        <v>0</v>
      </c>
      <c r="CB59" s="249">
        <f t="shared" si="131"/>
        <v>0</v>
      </c>
      <c r="CC59" s="249">
        <f t="shared" si="131"/>
        <v>0</v>
      </c>
      <c r="CD59" s="249">
        <f t="shared" si="131"/>
        <v>0</v>
      </c>
      <c r="CE59" s="249">
        <f t="shared" si="131"/>
        <v>0</v>
      </c>
      <c r="CF59" s="249">
        <f t="shared" si="131"/>
        <v>0</v>
      </c>
      <c r="CG59" s="249">
        <f t="shared" ref="CG59:CI59" si="132">CF59+CG27*24</f>
        <v>0</v>
      </c>
      <c r="CH59" s="249">
        <f t="shared" si="132"/>
        <v>0</v>
      </c>
      <c r="CI59" s="164">
        <f t="shared" si="132"/>
        <v>0</v>
      </c>
      <c r="CJ59" s="165">
        <f>MAX(O59:CI59)</f>
        <v>0</v>
      </c>
      <c r="CK59" s="163"/>
    </row>
    <row r="60" spans="1:89" s="162" customFormat="1" ht="18.5" x14ac:dyDescent="0.45">
      <c r="A60" s="211" t="str">
        <f>StudentInfo!B8</f>
        <v>Student 6</v>
      </c>
      <c r="B60" s="212"/>
      <c r="C60" s="249">
        <f>C12*24</f>
        <v>0</v>
      </c>
      <c r="D60" s="249">
        <f t="shared" si="103"/>
        <v>0</v>
      </c>
      <c r="E60" s="249">
        <f t="shared" si="104"/>
        <v>0</v>
      </c>
      <c r="F60" s="249">
        <f t="shared" si="105"/>
        <v>0</v>
      </c>
      <c r="G60" s="249">
        <f t="shared" si="106"/>
        <v>0</v>
      </c>
      <c r="H60" s="249">
        <f t="shared" si="107"/>
        <v>0</v>
      </c>
      <c r="I60" s="249">
        <f t="shared" si="108"/>
        <v>0</v>
      </c>
      <c r="J60" s="249">
        <f t="shared" si="109"/>
        <v>0</v>
      </c>
      <c r="K60" s="249">
        <f t="shared" si="110"/>
        <v>0</v>
      </c>
      <c r="L60" s="249">
        <f t="shared" si="111"/>
        <v>0</v>
      </c>
      <c r="M60" s="249">
        <f t="shared" si="112"/>
        <v>0</v>
      </c>
      <c r="N60" s="249">
        <f t="shared" si="113"/>
        <v>0</v>
      </c>
      <c r="O60" s="249">
        <f t="shared" si="114"/>
        <v>0</v>
      </c>
      <c r="P60" s="249">
        <f t="shared" si="115"/>
        <v>0</v>
      </c>
      <c r="Q60" s="249">
        <f t="shared" si="116"/>
        <v>0</v>
      </c>
      <c r="R60" s="249">
        <f t="shared" si="117"/>
        <v>0</v>
      </c>
      <c r="S60" s="249">
        <f t="shared" si="118"/>
        <v>0</v>
      </c>
      <c r="T60" s="249">
        <f t="shared" si="119"/>
        <v>0</v>
      </c>
      <c r="U60" s="249">
        <f t="shared" si="120"/>
        <v>0</v>
      </c>
      <c r="V60" s="249">
        <f t="shared" si="121"/>
        <v>0</v>
      </c>
      <c r="W60" s="249">
        <f t="shared" si="122"/>
        <v>0</v>
      </c>
      <c r="X60" s="249">
        <f t="shared" si="123"/>
        <v>0</v>
      </c>
      <c r="Y60" s="250">
        <f t="shared" si="124"/>
        <v>0</v>
      </c>
      <c r="Z60" s="164">
        <f>Z12*24</f>
        <v>0</v>
      </c>
      <c r="AA60" s="164">
        <f t="shared" ref="R60:CF60" si="133">Z60+AA32*24</f>
        <v>0</v>
      </c>
      <c r="AB60" s="164">
        <f t="shared" si="133"/>
        <v>0</v>
      </c>
      <c r="AC60" s="164">
        <f t="shared" si="133"/>
        <v>0</v>
      </c>
      <c r="AD60" s="164">
        <f t="shared" si="133"/>
        <v>0</v>
      </c>
      <c r="AE60" s="164">
        <f t="shared" si="133"/>
        <v>0</v>
      </c>
      <c r="AF60" s="164">
        <f t="shared" si="133"/>
        <v>0</v>
      </c>
      <c r="AG60" s="164">
        <f t="shared" si="133"/>
        <v>0</v>
      </c>
      <c r="AH60" s="164">
        <f t="shared" si="133"/>
        <v>0</v>
      </c>
      <c r="AI60" s="164">
        <f t="shared" si="133"/>
        <v>0</v>
      </c>
      <c r="AJ60" s="164">
        <f t="shared" si="133"/>
        <v>0</v>
      </c>
      <c r="AK60" s="164">
        <f t="shared" si="133"/>
        <v>0</v>
      </c>
      <c r="AL60" s="164">
        <f t="shared" si="133"/>
        <v>0</v>
      </c>
      <c r="AM60" s="164">
        <f t="shared" si="133"/>
        <v>0</v>
      </c>
      <c r="AN60" s="164">
        <f t="shared" si="133"/>
        <v>0</v>
      </c>
      <c r="AO60" s="164">
        <f t="shared" si="133"/>
        <v>0</v>
      </c>
      <c r="AP60" s="164">
        <f t="shared" si="133"/>
        <v>0</v>
      </c>
      <c r="AQ60" s="164">
        <f t="shared" si="133"/>
        <v>0</v>
      </c>
      <c r="AR60" s="164">
        <f t="shared" si="133"/>
        <v>0</v>
      </c>
      <c r="AS60" s="164">
        <f t="shared" si="133"/>
        <v>0</v>
      </c>
      <c r="AT60" s="164">
        <f t="shared" si="133"/>
        <v>0</v>
      </c>
      <c r="AU60" s="164">
        <f t="shared" si="133"/>
        <v>0</v>
      </c>
      <c r="AV60" s="164">
        <f t="shared" si="133"/>
        <v>0</v>
      </c>
      <c r="AW60" s="164">
        <f t="shared" si="133"/>
        <v>0</v>
      </c>
      <c r="AX60" s="164">
        <f t="shared" si="133"/>
        <v>0</v>
      </c>
      <c r="AY60" s="164">
        <f t="shared" si="133"/>
        <v>0</v>
      </c>
      <c r="AZ60" s="164">
        <f t="shared" si="133"/>
        <v>0</v>
      </c>
      <c r="BA60" s="164">
        <f t="shared" si="133"/>
        <v>0</v>
      </c>
      <c r="BB60" s="164">
        <f t="shared" si="133"/>
        <v>0</v>
      </c>
      <c r="BC60" s="164">
        <f t="shared" si="133"/>
        <v>0</v>
      </c>
      <c r="BD60" s="249">
        <f t="shared" si="133"/>
        <v>0</v>
      </c>
      <c r="BE60" s="249">
        <f t="shared" si="133"/>
        <v>0</v>
      </c>
      <c r="BF60" s="249">
        <f t="shared" si="133"/>
        <v>0</v>
      </c>
      <c r="BG60" s="249">
        <f t="shared" si="133"/>
        <v>0</v>
      </c>
      <c r="BH60" s="249">
        <f t="shared" si="133"/>
        <v>0</v>
      </c>
      <c r="BI60" s="249">
        <f t="shared" si="133"/>
        <v>0</v>
      </c>
      <c r="BJ60" s="249">
        <f t="shared" si="133"/>
        <v>0</v>
      </c>
      <c r="BK60" s="249">
        <f t="shared" si="133"/>
        <v>0</v>
      </c>
      <c r="BL60" s="249">
        <f t="shared" si="133"/>
        <v>0</v>
      </c>
      <c r="BM60" s="249">
        <f t="shared" si="133"/>
        <v>0</v>
      </c>
      <c r="BN60" s="249">
        <f t="shared" si="133"/>
        <v>0</v>
      </c>
      <c r="BO60" s="249">
        <f t="shared" si="133"/>
        <v>0</v>
      </c>
      <c r="BP60" s="249">
        <f t="shared" si="133"/>
        <v>0</v>
      </c>
      <c r="BQ60" s="249">
        <f t="shared" si="133"/>
        <v>0</v>
      </c>
      <c r="BR60" s="249">
        <f t="shared" si="133"/>
        <v>0</v>
      </c>
      <c r="BS60" s="249">
        <f t="shared" si="133"/>
        <v>0</v>
      </c>
      <c r="BT60" s="249">
        <f t="shared" si="133"/>
        <v>0</v>
      </c>
      <c r="BU60" s="249">
        <f t="shared" si="133"/>
        <v>0</v>
      </c>
      <c r="BV60" s="249">
        <f t="shared" si="133"/>
        <v>0</v>
      </c>
      <c r="BW60" s="249">
        <f t="shared" si="133"/>
        <v>0</v>
      </c>
      <c r="BX60" s="249">
        <f t="shared" si="133"/>
        <v>0</v>
      </c>
      <c r="BY60" s="249">
        <f t="shared" si="133"/>
        <v>0</v>
      </c>
      <c r="BZ60" s="249">
        <f t="shared" si="133"/>
        <v>0</v>
      </c>
      <c r="CA60" s="249">
        <f t="shared" si="133"/>
        <v>0</v>
      </c>
      <c r="CB60" s="249">
        <f t="shared" si="133"/>
        <v>0</v>
      </c>
      <c r="CC60" s="249">
        <f t="shared" si="133"/>
        <v>0</v>
      </c>
      <c r="CD60" s="249">
        <f t="shared" si="133"/>
        <v>0</v>
      </c>
      <c r="CE60" s="249">
        <f t="shared" si="133"/>
        <v>0</v>
      </c>
      <c r="CF60" s="249">
        <f t="shared" si="133"/>
        <v>0</v>
      </c>
      <c r="CG60" s="249">
        <f t="shared" ref="CG60:CI60" si="134">CF60+CG32*24</f>
        <v>0</v>
      </c>
      <c r="CH60" s="249">
        <f t="shared" si="134"/>
        <v>0</v>
      </c>
      <c r="CI60" s="164">
        <f t="shared" si="134"/>
        <v>0</v>
      </c>
      <c r="CJ60" s="165">
        <f>MAX(O60:CI60)</f>
        <v>0</v>
      </c>
      <c r="CK60" s="163"/>
    </row>
    <row r="61" spans="1:89" s="162" customFormat="1" ht="18.5" x14ac:dyDescent="0.45">
      <c r="A61" s="211" t="str">
        <f>StudentInfo!B9</f>
        <v>Student 7</v>
      </c>
      <c r="B61" s="212"/>
      <c r="C61" s="249">
        <f>C13*24</f>
        <v>0</v>
      </c>
      <c r="D61" s="249">
        <f t="shared" si="103"/>
        <v>0</v>
      </c>
      <c r="E61" s="249">
        <f t="shared" si="104"/>
        <v>0</v>
      </c>
      <c r="F61" s="249">
        <f t="shared" si="105"/>
        <v>0</v>
      </c>
      <c r="G61" s="249">
        <f t="shared" si="106"/>
        <v>0</v>
      </c>
      <c r="H61" s="249">
        <f t="shared" si="107"/>
        <v>0</v>
      </c>
      <c r="I61" s="249">
        <f t="shared" si="108"/>
        <v>0</v>
      </c>
      <c r="J61" s="249">
        <f t="shared" si="109"/>
        <v>0</v>
      </c>
      <c r="K61" s="249">
        <f t="shared" si="110"/>
        <v>0</v>
      </c>
      <c r="L61" s="249">
        <f t="shared" si="111"/>
        <v>0</v>
      </c>
      <c r="M61" s="249">
        <f t="shared" si="112"/>
        <v>0</v>
      </c>
      <c r="N61" s="249">
        <f t="shared" si="113"/>
        <v>0</v>
      </c>
      <c r="O61" s="249">
        <f t="shared" si="114"/>
        <v>0</v>
      </c>
      <c r="P61" s="249">
        <f t="shared" si="115"/>
        <v>0</v>
      </c>
      <c r="Q61" s="249">
        <f t="shared" si="116"/>
        <v>0</v>
      </c>
      <c r="R61" s="249">
        <f t="shared" si="117"/>
        <v>0</v>
      </c>
      <c r="S61" s="249">
        <f t="shared" si="118"/>
        <v>0</v>
      </c>
      <c r="T61" s="249">
        <f t="shared" si="119"/>
        <v>0</v>
      </c>
      <c r="U61" s="249">
        <f t="shared" si="120"/>
        <v>0</v>
      </c>
      <c r="V61" s="249">
        <f t="shared" si="121"/>
        <v>0</v>
      </c>
      <c r="W61" s="249">
        <f t="shared" si="122"/>
        <v>0</v>
      </c>
      <c r="X61" s="249">
        <f t="shared" si="123"/>
        <v>0</v>
      </c>
      <c r="Y61" s="250">
        <f t="shared" si="124"/>
        <v>0</v>
      </c>
      <c r="Z61" s="164">
        <f>Z13*24</f>
        <v>0</v>
      </c>
      <c r="AA61" s="164">
        <f t="shared" ref="R61:CF61" si="135">Z61+AA37*24</f>
        <v>0</v>
      </c>
      <c r="AB61" s="164">
        <f t="shared" si="135"/>
        <v>0</v>
      </c>
      <c r="AC61" s="164">
        <f t="shared" si="135"/>
        <v>0</v>
      </c>
      <c r="AD61" s="164">
        <f t="shared" si="135"/>
        <v>0</v>
      </c>
      <c r="AE61" s="164">
        <f t="shared" si="135"/>
        <v>0</v>
      </c>
      <c r="AF61" s="164">
        <f t="shared" si="135"/>
        <v>0</v>
      </c>
      <c r="AG61" s="164">
        <f t="shared" si="135"/>
        <v>0</v>
      </c>
      <c r="AH61" s="164">
        <f t="shared" si="135"/>
        <v>0</v>
      </c>
      <c r="AI61" s="164">
        <f t="shared" si="135"/>
        <v>0</v>
      </c>
      <c r="AJ61" s="164">
        <f t="shared" si="135"/>
        <v>0</v>
      </c>
      <c r="AK61" s="164">
        <f t="shared" si="135"/>
        <v>0</v>
      </c>
      <c r="AL61" s="164">
        <f t="shared" si="135"/>
        <v>0</v>
      </c>
      <c r="AM61" s="164">
        <f t="shared" si="135"/>
        <v>0</v>
      </c>
      <c r="AN61" s="164">
        <f t="shared" si="135"/>
        <v>0</v>
      </c>
      <c r="AO61" s="164">
        <f t="shared" si="135"/>
        <v>0</v>
      </c>
      <c r="AP61" s="164">
        <f t="shared" si="135"/>
        <v>0</v>
      </c>
      <c r="AQ61" s="164">
        <f t="shared" si="135"/>
        <v>0</v>
      </c>
      <c r="AR61" s="164">
        <f t="shared" si="135"/>
        <v>0</v>
      </c>
      <c r="AS61" s="164">
        <f t="shared" si="135"/>
        <v>0</v>
      </c>
      <c r="AT61" s="164">
        <f t="shared" si="135"/>
        <v>0</v>
      </c>
      <c r="AU61" s="164">
        <f t="shared" si="135"/>
        <v>0</v>
      </c>
      <c r="AV61" s="164">
        <f t="shared" si="135"/>
        <v>0</v>
      </c>
      <c r="AW61" s="164">
        <f t="shared" si="135"/>
        <v>0</v>
      </c>
      <c r="AX61" s="164">
        <f t="shared" si="135"/>
        <v>0</v>
      </c>
      <c r="AY61" s="164">
        <f t="shared" si="135"/>
        <v>0</v>
      </c>
      <c r="AZ61" s="164">
        <f t="shared" si="135"/>
        <v>0</v>
      </c>
      <c r="BA61" s="164">
        <f t="shared" si="135"/>
        <v>0</v>
      </c>
      <c r="BB61" s="164">
        <f t="shared" si="135"/>
        <v>0</v>
      </c>
      <c r="BC61" s="164">
        <f t="shared" si="135"/>
        <v>0</v>
      </c>
      <c r="BD61" s="249">
        <f t="shared" si="135"/>
        <v>0</v>
      </c>
      <c r="BE61" s="249">
        <f t="shared" si="135"/>
        <v>0</v>
      </c>
      <c r="BF61" s="249">
        <f t="shared" si="135"/>
        <v>0</v>
      </c>
      <c r="BG61" s="249">
        <f t="shared" si="135"/>
        <v>0</v>
      </c>
      <c r="BH61" s="249">
        <f t="shared" si="135"/>
        <v>0</v>
      </c>
      <c r="BI61" s="249">
        <f t="shared" si="135"/>
        <v>0</v>
      </c>
      <c r="BJ61" s="249">
        <f t="shared" si="135"/>
        <v>0</v>
      </c>
      <c r="BK61" s="249">
        <f t="shared" si="135"/>
        <v>0</v>
      </c>
      <c r="BL61" s="249">
        <f t="shared" si="135"/>
        <v>0</v>
      </c>
      <c r="BM61" s="249">
        <f t="shared" si="135"/>
        <v>0</v>
      </c>
      <c r="BN61" s="249">
        <f t="shared" si="135"/>
        <v>0</v>
      </c>
      <c r="BO61" s="249">
        <f t="shared" si="135"/>
        <v>0</v>
      </c>
      <c r="BP61" s="249">
        <f t="shared" si="135"/>
        <v>0</v>
      </c>
      <c r="BQ61" s="249">
        <f t="shared" si="135"/>
        <v>0</v>
      </c>
      <c r="BR61" s="249">
        <f t="shared" si="135"/>
        <v>0</v>
      </c>
      <c r="BS61" s="249">
        <f t="shared" si="135"/>
        <v>0</v>
      </c>
      <c r="BT61" s="249">
        <f t="shared" si="135"/>
        <v>0</v>
      </c>
      <c r="BU61" s="249">
        <f t="shared" si="135"/>
        <v>0</v>
      </c>
      <c r="BV61" s="249">
        <f t="shared" si="135"/>
        <v>0</v>
      </c>
      <c r="BW61" s="249">
        <f t="shared" si="135"/>
        <v>0</v>
      </c>
      <c r="BX61" s="249">
        <f t="shared" si="135"/>
        <v>0</v>
      </c>
      <c r="BY61" s="249">
        <f t="shared" si="135"/>
        <v>0</v>
      </c>
      <c r="BZ61" s="249">
        <f t="shared" si="135"/>
        <v>0</v>
      </c>
      <c r="CA61" s="249">
        <f t="shared" si="135"/>
        <v>0</v>
      </c>
      <c r="CB61" s="249">
        <f t="shared" si="135"/>
        <v>0</v>
      </c>
      <c r="CC61" s="249">
        <f t="shared" si="135"/>
        <v>0</v>
      </c>
      <c r="CD61" s="249">
        <f t="shared" si="135"/>
        <v>0</v>
      </c>
      <c r="CE61" s="249">
        <f t="shared" si="135"/>
        <v>0</v>
      </c>
      <c r="CF61" s="249">
        <f t="shared" si="135"/>
        <v>0</v>
      </c>
      <c r="CG61" s="249">
        <f t="shared" ref="CG61:CI61" si="136">CF61+CG37*24</f>
        <v>0</v>
      </c>
      <c r="CH61" s="249">
        <f t="shared" si="136"/>
        <v>0</v>
      </c>
      <c r="CI61" s="164">
        <f t="shared" si="136"/>
        <v>0</v>
      </c>
      <c r="CJ61" s="165">
        <f>MAX(O61:CI61)</f>
        <v>0</v>
      </c>
      <c r="CK61" s="163"/>
    </row>
    <row r="62" spans="1:89" s="162" customFormat="1" ht="18.5" x14ac:dyDescent="0.45">
      <c r="A62" s="211" t="str">
        <f>StudentInfo!B10</f>
        <v>Student 8</v>
      </c>
      <c r="B62" s="212"/>
      <c r="C62" s="249">
        <f>C14*24</f>
        <v>0</v>
      </c>
      <c r="D62" s="249">
        <f t="shared" si="103"/>
        <v>0</v>
      </c>
      <c r="E62" s="249">
        <f t="shared" si="104"/>
        <v>0</v>
      </c>
      <c r="F62" s="249">
        <f t="shared" si="105"/>
        <v>0</v>
      </c>
      <c r="G62" s="249">
        <f t="shared" si="106"/>
        <v>0</v>
      </c>
      <c r="H62" s="249">
        <f t="shared" si="107"/>
        <v>0</v>
      </c>
      <c r="I62" s="249">
        <f t="shared" si="108"/>
        <v>0</v>
      </c>
      <c r="J62" s="249">
        <f t="shared" si="109"/>
        <v>0</v>
      </c>
      <c r="K62" s="249">
        <f t="shared" si="110"/>
        <v>0</v>
      </c>
      <c r="L62" s="249">
        <f t="shared" si="111"/>
        <v>0</v>
      </c>
      <c r="M62" s="249">
        <f t="shared" si="112"/>
        <v>0</v>
      </c>
      <c r="N62" s="249">
        <f t="shared" si="113"/>
        <v>0</v>
      </c>
      <c r="O62" s="249">
        <f t="shared" si="114"/>
        <v>0</v>
      </c>
      <c r="P62" s="249">
        <f t="shared" si="115"/>
        <v>0</v>
      </c>
      <c r="Q62" s="249">
        <f t="shared" si="116"/>
        <v>0</v>
      </c>
      <c r="R62" s="249">
        <f t="shared" si="117"/>
        <v>0</v>
      </c>
      <c r="S62" s="249">
        <f t="shared" si="118"/>
        <v>0</v>
      </c>
      <c r="T62" s="249">
        <f t="shared" si="119"/>
        <v>0</v>
      </c>
      <c r="U62" s="249">
        <f t="shared" si="120"/>
        <v>0</v>
      </c>
      <c r="V62" s="249">
        <f t="shared" si="121"/>
        <v>0</v>
      </c>
      <c r="W62" s="249">
        <f t="shared" si="122"/>
        <v>0</v>
      </c>
      <c r="X62" s="249">
        <f t="shared" si="123"/>
        <v>0</v>
      </c>
      <c r="Y62" s="250">
        <f t="shared" si="124"/>
        <v>0</v>
      </c>
      <c r="Z62" s="164">
        <f>Z14*24</f>
        <v>0</v>
      </c>
      <c r="AA62" s="164">
        <f t="shared" ref="R62:CF62" si="137">Z62+AA42*24</f>
        <v>0</v>
      </c>
      <c r="AB62" s="164">
        <f t="shared" si="137"/>
        <v>0</v>
      </c>
      <c r="AC62" s="164">
        <f t="shared" si="137"/>
        <v>0</v>
      </c>
      <c r="AD62" s="164">
        <f t="shared" si="137"/>
        <v>0</v>
      </c>
      <c r="AE62" s="164">
        <f t="shared" si="137"/>
        <v>0</v>
      </c>
      <c r="AF62" s="164">
        <f t="shared" si="137"/>
        <v>0</v>
      </c>
      <c r="AG62" s="164">
        <f t="shared" si="137"/>
        <v>0</v>
      </c>
      <c r="AH62" s="164">
        <f t="shared" si="137"/>
        <v>0</v>
      </c>
      <c r="AI62" s="164">
        <f t="shared" si="137"/>
        <v>0</v>
      </c>
      <c r="AJ62" s="164">
        <f t="shared" si="137"/>
        <v>0</v>
      </c>
      <c r="AK62" s="164">
        <f t="shared" si="137"/>
        <v>0</v>
      </c>
      <c r="AL62" s="164">
        <f t="shared" si="137"/>
        <v>0</v>
      </c>
      <c r="AM62" s="164">
        <f t="shared" si="137"/>
        <v>0</v>
      </c>
      <c r="AN62" s="164">
        <f t="shared" si="137"/>
        <v>0</v>
      </c>
      <c r="AO62" s="164">
        <f t="shared" si="137"/>
        <v>0</v>
      </c>
      <c r="AP62" s="164">
        <f t="shared" si="137"/>
        <v>0</v>
      </c>
      <c r="AQ62" s="164">
        <f t="shared" si="137"/>
        <v>0</v>
      </c>
      <c r="AR62" s="164">
        <f t="shared" si="137"/>
        <v>0</v>
      </c>
      <c r="AS62" s="164">
        <f t="shared" si="137"/>
        <v>0</v>
      </c>
      <c r="AT62" s="164">
        <f t="shared" si="137"/>
        <v>0</v>
      </c>
      <c r="AU62" s="164">
        <f t="shared" si="137"/>
        <v>0</v>
      </c>
      <c r="AV62" s="164">
        <f t="shared" si="137"/>
        <v>0</v>
      </c>
      <c r="AW62" s="164">
        <f t="shared" si="137"/>
        <v>0</v>
      </c>
      <c r="AX62" s="164">
        <f t="shared" si="137"/>
        <v>0</v>
      </c>
      <c r="AY62" s="164">
        <f t="shared" si="137"/>
        <v>0</v>
      </c>
      <c r="AZ62" s="164">
        <f t="shared" si="137"/>
        <v>0</v>
      </c>
      <c r="BA62" s="164">
        <f t="shared" si="137"/>
        <v>0</v>
      </c>
      <c r="BB62" s="164">
        <f t="shared" si="137"/>
        <v>0</v>
      </c>
      <c r="BC62" s="164">
        <f t="shared" si="137"/>
        <v>0</v>
      </c>
      <c r="BD62" s="249">
        <f t="shared" si="137"/>
        <v>0</v>
      </c>
      <c r="BE62" s="249">
        <f t="shared" si="137"/>
        <v>0</v>
      </c>
      <c r="BF62" s="249">
        <f t="shared" si="137"/>
        <v>0</v>
      </c>
      <c r="BG62" s="249">
        <f t="shared" si="137"/>
        <v>0</v>
      </c>
      <c r="BH62" s="249">
        <f t="shared" si="137"/>
        <v>0</v>
      </c>
      <c r="BI62" s="249">
        <f t="shared" si="137"/>
        <v>0</v>
      </c>
      <c r="BJ62" s="249">
        <f t="shared" si="137"/>
        <v>0</v>
      </c>
      <c r="BK62" s="249">
        <f t="shared" si="137"/>
        <v>0</v>
      </c>
      <c r="BL62" s="249">
        <f t="shared" si="137"/>
        <v>0</v>
      </c>
      <c r="BM62" s="249">
        <f t="shared" si="137"/>
        <v>0</v>
      </c>
      <c r="BN62" s="249">
        <f t="shared" si="137"/>
        <v>0</v>
      </c>
      <c r="BO62" s="249">
        <f t="shared" si="137"/>
        <v>0</v>
      </c>
      <c r="BP62" s="249">
        <f t="shared" si="137"/>
        <v>0</v>
      </c>
      <c r="BQ62" s="249">
        <f t="shared" si="137"/>
        <v>0</v>
      </c>
      <c r="BR62" s="249">
        <f t="shared" si="137"/>
        <v>0</v>
      </c>
      <c r="BS62" s="249">
        <f t="shared" si="137"/>
        <v>0</v>
      </c>
      <c r="BT62" s="249">
        <f t="shared" si="137"/>
        <v>0</v>
      </c>
      <c r="BU62" s="249">
        <f t="shared" si="137"/>
        <v>0</v>
      </c>
      <c r="BV62" s="249">
        <f t="shared" si="137"/>
        <v>0</v>
      </c>
      <c r="BW62" s="249">
        <f t="shared" si="137"/>
        <v>0</v>
      </c>
      <c r="BX62" s="249">
        <f t="shared" si="137"/>
        <v>0</v>
      </c>
      <c r="BY62" s="249">
        <f t="shared" si="137"/>
        <v>0</v>
      </c>
      <c r="BZ62" s="249">
        <f t="shared" si="137"/>
        <v>0</v>
      </c>
      <c r="CA62" s="249">
        <f t="shared" si="137"/>
        <v>0</v>
      </c>
      <c r="CB62" s="249">
        <f t="shared" si="137"/>
        <v>0</v>
      </c>
      <c r="CC62" s="249">
        <f t="shared" si="137"/>
        <v>0</v>
      </c>
      <c r="CD62" s="249">
        <f t="shared" si="137"/>
        <v>0</v>
      </c>
      <c r="CE62" s="249">
        <f t="shared" si="137"/>
        <v>0</v>
      </c>
      <c r="CF62" s="249">
        <f t="shared" si="137"/>
        <v>0</v>
      </c>
      <c r="CG62" s="249">
        <f t="shared" ref="CG62:CI62" si="138">CF62+CG42*24</f>
        <v>0</v>
      </c>
      <c r="CH62" s="249">
        <f t="shared" si="138"/>
        <v>0</v>
      </c>
      <c r="CI62" s="164">
        <f t="shared" si="138"/>
        <v>0</v>
      </c>
      <c r="CJ62" s="165">
        <f>MAX(O62:CI62)</f>
        <v>0</v>
      </c>
      <c r="CK62" s="163"/>
    </row>
    <row r="63" spans="1:89" s="162" customFormat="1" ht="18.5" x14ac:dyDescent="0.45">
      <c r="A63" s="211" t="str">
        <f>StudentInfo!B11</f>
        <v>Student 9</v>
      </c>
      <c r="B63" s="212"/>
      <c r="C63" s="249">
        <f>C15*24</f>
        <v>0</v>
      </c>
      <c r="D63" s="249">
        <f t="shared" si="103"/>
        <v>0</v>
      </c>
      <c r="E63" s="249">
        <f t="shared" si="104"/>
        <v>0</v>
      </c>
      <c r="F63" s="249">
        <f t="shared" si="105"/>
        <v>0</v>
      </c>
      <c r="G63" s="249">
        <f t="shared" si="106"/>
        <v>0</v>
      </c>
      <c r="H63" s="249">
        <f t="shared" si="107"/>
        <v>0</v>
      </c>
      <c r="I63" s="249">
        <f t="shared" si="108"/>
        <v>0</v>
      </c>
      <c r="J63" s="249">
        <f t="shared" si="109"/>
        <v>0</v>
      </c>
      <c r="K63" s="249">
        <f t="shared" si="110"/>
        <v>0</v>
      </c>
      <c r="L63" s="249">
        <f t="shared" si="111"/>
        <v>0</v>
      </c>
      <c r="M63" s="249">
        <f t="shared" si="112"/>
        <v>0</v>
      </c>
      <c r="N63" s="249">
        <f t="shared" si="113"/>
        <v>0</v>
      </c>
      <c r="O63" s="249">
        <f t="shared" si="114"/>
        <v>0</v>
      </c>
      <c r="P63" s="249">
        <f t="shared" si="115"/>
        <v>0</v>
      </c>
      <c r="Q63" s="249">
        <f t="shared" si="116"/>
        <v>0</v>
      </c>
      <c r="R63" s="249">
        <f t="shared" si="117"/>
        <v>0</v>
      </c>
      <c r="S63" s="249">
        <f t="shared" si="118"/>
        <v>0</v>
      </c>
      <c r="T63" s="249">
        <f t="shared" si="119"/>
        <v>0</v>
      </c>
      <c r="U63" s="249">
        <f t="shared" si="120"/>
        <v>0</v>
      </c>
      <c r="V63" s="249">
        <f t="shared" si="121"/>
        <v>0</v>
      </c>
      <c r="W63" s="249">
        <f t="shared" si="122"/>
        <v>0</v>
      </c>
      <c r="X63" s="249">
        <f t="shared" si="123"/>
        <v>0</v>
      </c>
      <c r="Y63" s="250">
        <f t="shared" si="124"/>
        <v>0</v>
      </c>
      <c r="Z63" s="164">
        <f>Z15*24</f>
        <v>0</v>
      </c>
      <c r="AA63" s="164">
        <f t="shared" ref="R63:CF63" si="139">Z63+AA47*24</f>
        <v>0</v>
      </c>
      <c r="AB63" s="164">
        <f t="shared" si="139"/>
        <v>0</v>
      </c>
      <c r="AC63" s="164">
        <f t="shared" si="139"/>
        <v>0</v>
      </c>
      <c r="AD63" s="164">
        <f t="shared" si="139"/>
        <v>0</v>
      </c>
      <c r="AE63" s="164">
        <f t="shared" si="139"/>
        <v>0</v>
      </c>
      <c r="AF63" s="164">
        <f t="shared" si="139"/>
        <v>0</v>
      </c>
      <c r="AG63" s="164">
        <f t="shared" si="139"/>
        <v>0</v>
      </c>
      <c r="AH63" s="164">
        <f t="shared" si="139"/>
        <v>0</v>
      </c>
      <c r="AI63" s="164">
        <f t="shared" si="139"/>
        <v>0</v>
      </c>
      <c r="AJ63" s="164">
        <f t="shared" si="139"/>
        <v>0</v>
      </c>
      <c r="AK63" s="164">
        <f t="shared" si="139"/>
        <v>0</v>
      </c>
      <c r="AL63" s="164">
        <f t="shared" si="139"/>
        <v>0</v>
      </c>
      <c r="AM63" s="164">
        <f t="shared" si="139"/>
        <v>0</v>
      </c>
      <c r="AN63" s="164">
        <f t="shared" si="139"/>
        <v>0</v>
      </c>
      <c r="AO63" s="164">
        <f t="shared" si="139"/>
        <v>0</v>
      </c>
      <c r="AP63" s="164">
        <f t="shared" si="139"/>
        <v>0</v>
      </c>
      <c r="AQ63" s="164">
        <f t="shared" si="139"/>
        <v>0</v>
      </c>
      <c r="AR63" s="164">
        <f t="shared" si="139"/>
        <v>0</v>
      </c>
      <c r="AS63" s="164">
        <f t="shared" si="139"/>
        <v>0</v>
      </c>
      <c r="AT63" s="164">
        <f t="shared" si="139"/>
        <v>0</v>
      </c>
      <c r="AU63" s="164">
        <f t="shared" si="139"/>
        <v>0</v>
      </c>
      <c r="AV63" s="164">
        <f t="shared" si="139"/>
        <v>0</v>
      </c>
      <c r="AW63" s="164">
        <f t="shared" si="139"/>
        <v>0</v>
      </c>
      <c r="AX63" s="164">
        <f t="shared" si="139"/>
        <v>0</v>
      </c>
      <c r="AY63" s="164">
        <f t="shared" si="139"/>
        <v>0</v>
      </c>
      <c r="AZ63" s="164">
        <f t="shared" si="139"/>
        <v>0</v>
      </c>
      <c r="BA63" s="164">
        <f t="shared" si="139"/>
        <v>0</v>
      </c>
      <c r="BB63" s="164">
        <f t="shared" si="139"/>
        <v>0</v>
      </c>
      <c r="BC63" s="164">
        <f t="shared" si="139"/>
        <v>0</v>
      </c>
      <c r="BD63" s="249">
        <f t="shared" si="139"/>
        <v>0</v>
      </c>
      <c r="BE63" s="249">
        <f t="shared" si="139"/>
        <v>0</v>
      </c>
      <c r="BF63" s="249">
        <f t="shared" si="139"/>
        <v>0</v>
      </c>
      <c r="BG63" s="249">
        <f t="shared" si="139"/>
        <v>0</v>
      </c>
      <c r="BH63" s="249">
        <f t="shared" si="139"/>
        <v>0</v>
      </c>
      <c r="BI63" s="249">
        <f t="shared" si="139"/>
        <v>0</v>
      </c>
      <c r="BJ63" s="249">
        <f t="shared" si="139"/>
        <v>0</v>
      </c>
      <c r="BK63" s="249">
        <f t="shared" si="139"/>
        <v>0</v>
      </c>
      <c r="BL63" s="249">
        <f t="shared" si="139"/>
        <v>0</v>
      </c>
      <c r="BM63" s="249">
        <f t="shared" si="139"/>
        <v>0</v>
      </c>
      <c r="BN63" s="249">
        <f t="shared" si="139"/>
        <v>0</v>
      </c>
      <c r="BO63" s="249">
        <f t="shared" si="139"/>
        <v>0</v>
      </c>
      <c r="BP63" s="249">
        <f t="shared" si="139"/>
        <v>0</v>
      </c>
      <c r="BQ63" s="249">
        <f t="shared" si="139"/>
        <v>0</v>
      </c>
      <c r="BR63" s="249">
        <f t="shared" si="139"/>
        <v>0</v>
      </c>
      <c r="BS63" s="249">
        <f t="shared" si="139"/>
        <v>0</v>
      </c>
      <c r="BT63" s="249">
        <f t="shared" si="139"/>
        <v>0</v>
      </c>
      <c r="BU63" s="249">
        <f t="shared" si="139"/>
        <v>0</v>
      </c>
      <c r="BV63" s="249">
        <f t="shared" si="139"/>
        <v>0</v>
      </c>
      <c r="BW63" s="249">
        <f t="shared" si="139"/>
        <v>0</v>
      </c>
      <c r="BX63" s="249">
        <f t="shared" si="139"/>
        <v>0</v>
      </c>
      <c r="BY63" s="249">
        <f t="shared" si="139"/>
        <v>0</v>
      </c>
      <c r="BZ63" s="249">
        <f t="shared" si="139"/>
        <v>0</v>
      </c>
      <c r="CA63" s="249">
        <f t="shared" si="139"/>
        <v>0</v>
      </c>
      <c r="CB63" s="249">
        <f t="shared" si="139"/>
        <v>0</v>
      </c>
      <c r="CC63" s="249">
        <f t="shared" si="139"/>
        <v>0</v>
      </c>
      <c r="CD63" s="249">
        <f t="shared" si="139"/>
        <v>0</v>
      </c>
      <c r="CE63" s="249">
        <f t="shared" si="139"/>
        <v>0</v>
      </c>
      <c r="CF63" s="249">
        <f t="shared" si="139"/>
        <v>0</v>
      </c>
      <c r="CG63" s="249">
        <f t="shared" ref="CG63:CI63" si="140">CF63+CG47*24</f>
        <v>0</v>
      </c>
      <c r="CH63" s="249">
        <f t="shared" si="140"/>
        <v>0</v>
      </c>
      <c r="CI63" s="164">
        <f t="shared" si="140"/>
        <v>0</v>
      </c>
      <c r="CJ63" s="165">
        <f>MAX(O63:CI63)</f>
        <v>0</v>
      </c>
      <c r="CK63" s="163"/>
    </row>
    <row r="64" spans="1:89" s="162" customFormat="1" ht="18.5" x14ac:dyDescent="0.45">
      <c r="A64" s="211" t="str">
        <f>StudentInfo!B12</f>
        <v>Student 10</v>
      </c>
      <c r="B64" s="212"/>
      <c r="C64" s="249">
        <f>C16*24</f>
        <v>0</v>
      </c>
      <c r="D64" s="249">
        <f t="shared" si="103"/>
        <v>0</v>
      </c>
      <c r="E64" s="249">
        <f t="shared" si="104"/>
        <v>0</v>
      </c>
      <c r="F64" s="249">
        <f t="shared" si="105"/>
        <v>0</v>
      </c>
      <c r="G64" s="249">
        <f t="shared" si="106"/>
        <v>0</v>
      </c>
      <c r="H64" s="249">
        <f t="shared" si="107"/>
        <v>0</v>
      </c>
      <c r="I64" s="249">
        <f t="shared" si="108"/>
        <v>0</v>
      </c>
      <c r="J64" s="249">
        <f t="shared" si="109"/>
        <v>0</v>
      </c>
      <c r="K64" s="249">
        <f t="shared" si="110"/>
        <v>0</v>
      </c>
      <c r="L64" s="249">
        <f t="shared" si="111"/>
        <v>0</v>
      </c>
      <c r="M64" s="249">
        <f t="shared" si="112"/>
        <v>0</v>
      </c>
      <c r="N64" s="249">
        <f t="shared" si="113"/>
        <v>0</v>
      </c>
      <c r="O64" s="249">
        <f t="shared" si="114"/>
        <v>0</v>
      </c>
      <c r="P64" s="249">
        <f t="shared" si="115"/>
        <v>0</v>
      </c>
      <c r="Q64" s="249">
        <f t="shared" si="116"/>
        <v>0</v>
      </c>
      <c r="R64" s="249">
        <f t="shared" si="117"/>
        <v>0</v>
      </c>
      <c r="S64" s="249">
        <f t="shared" si="118"/>
        <v>0</v>
      </c>
      <c r="T64" s="249">
        <f t="shared" si="119"/>
        <v>0</v>
      </c>
      <c r="U64" s="249">
        <f t="shared" si="120"/>
        <v>0</v>
      </c>
      <c r="V64" s="249">
        <f t="shared" si="121"/>
        <v>0</v>
      </c>
      <c r="W64" s="249">
        <f t="shared" si="122"/>
        <v>0</v>
      </c>
      <c r="X64" s="249">
        <f t="shared" si="123"/>
        <v>0</v>
      </c>
      <c r="Y64" s="250">
        <f t="shared" si="124"/>
        <v>0</v>
      </c>
      <c r="Z64" s="164">
        <f>Z16*24</f>
        <v>0</v>
      </c>
      <c r="AA64" s="164">
        <f t="shared" ref="R64:CF64" si="141">Z64+AA52*24</f>
        <v>0</v>
      </c>
      <c r="AB64" s="164">
        <f t="shared" si="141"/>
        <v>0</v>
      </c>
      <c r="AC64" s="164">
        <f t="shared" si="141"/>
        <v>0</v>
      </c>
      <c r="AD64" s="164">
        <f t="shared" si="141"/>
        <v>0</v>
      </c>
      <c r="AE64" s="164">
        <f t="shared" si="141"/>
        <v>0</v>
      </c>
      <c r="AF64" s="164">
        <f t="shared" si="141"/>
        <v>0</v>
      </c>
      <c r="AG64" s="164">
        <f t="shared" si="141"/>
        <v>0</v>
      </c>
      <c r="AH64" s="164">
        <f t="shared" si="141"/>
        <v>0</v>
      </c>
      <c r="AI64" s="164">
        <f t="shared" si="141"/>
        <v>0</v>
      </c>
      <c r="AJ64" s="164">
        <f t="shared" si="141"/>
        <v>0</v>
      </c>
      <c r="AK64" s="164">
        <f t="shared" si="141"/>
        <v>0</v>
      </c>
      <c r="AL64" s="164">
        <f t="shared" si="141"/>
        <v>0</v>
      </c>
      <c r="AM64" s="164">
        <f t="shared" si="141"/>
        <v>0</v>
      </c>
      <c r="AN64" s="164">
        <f t="shared" si="141"/>
        <v>0</v>
      </c>
      <c r="AO64" s="164">
        <f t="shared" si="141"/>
        <v>0</v>
      </c>
      <c r="AP64" s="164">
        <f t="shared" si="141"/>
        <v>0</v>
      </c>
      <c r="AQ64" s="164">
        <f t="shared" si="141"/>
        <v>0</v>
      </c>
      <c r="AR64" s="164">
        <f t="shared" si="141"/>
        <v>0</v>
      </c>
      <c r="AS64" s="164">
        <f t="shared" si="141"/>
        <v>0</v>
      </c>
      <c r="AT64" s="164">
        <f t="shared" si="141"/>
        <v>0</v>
      </c>
      <c r="AU64" s="164">
        <f t="shared" si="141"/>
        <v>0</v>
      </c>
      <c r="AV64" s="164">
        <f t="shared" si="141"/>
        <v>0</v>
      </c>
      <c r="AW64" s="164">
        <f t="shared" si="141"/>
        <v>0</v>
      </c>
      <c r="AX64" s="164">
        <f t="shared" si="141"/>
        <v>0</v>
      </c>
      <c r="AY64" s="164">
        <f t="shared" si="141"/>
        <v>0</v>
      </c>
      <c r="AZ64" s="164">
        <f t="shared" si="141"/>
        <v>0</v>
      </c>
      <c r="BA64" s="164">
        <f t="shared" si="141"/>
        <v>0</v>
      </c>
      <c r="BB64" s="164">
        <f t="shared" si="141"/>
        <v>0</v>
      </c>
      <c r="BC64" s="164">
        <f t="shared" si="141"/>
        <v>0</v>
      </c>
      <c r="BD64" s="249">
        <f t="shared" si="141"/>
        <v>0</v>
      </c>
      <c r="BE64" s="249">
        <f t="shared" si="141"/>
        <v>0</v>
      </c>
      <c r="BF64" s="249">
        <f t="shared" si="141"/>
        <v>0</v>
      </c>
      <c r="BG64" s="249">
        <f t="shared" si="141"/>
        <v>0</v>
      </c>
      <c r="BH64" s="249">
        <f t="shared" si="141"/>
        <v>0</v>
      </c>
      <c r="BI64" s="249">
        <f t="shared" si="141"/>
        <v>0</v>
      </c>
      <c r="BJ64" s="249">
        <f t="shared" si="141"/>
        <v>0</v>
      </c>
      <c r="BK64" s="249">
        <f t="shared" si="141"/>
        <v>0</v>
      </c>
      <c r="BL64" s="249">
        <f t="shared" si="141"/>
        <v>0</v>
      </c>
      <c r="BM64" s="249">
        <f t="shared" si="141"/>
        <v>0</v>
      </c>
      <c r="BN64" s="249">
        <f t="shared" si="141"/>
        <v>0</v>
      </c>
      <c r="BO64" s="249">
        <f t="shared" si="141"/>
        <v>0</v>
      </c>
      <c r="BP64" s="249">
        <f t="shared" si="141"/>
        <v>0</v>
      </c>
      <c r="BQ64" s="249">
        <f t="shared" si="141"/>
        <v>0</v>
      </c>
      <c r="BR64" s="249">
        <f t="shared" si="141"/>
        <v>0</v>
      </c>
      <c r="BS64" s="249">
        <f t="shared" si="141"/>
        <v>0</v>
      </c>
      <c r="BT64" s="249">
        <f t="shared" si="141"/>
        <v>0</v>
      </c>
      <c r="BU64" s="249">
        <f t="shared" si="141"/>
        <v>0</v>
      </c>
      <c r="BV64" s="249">
        <f t="shared" si="141"/>
        <v>0</v>
      </c>
      <c r="BW64" s="249">
        <f t="shared" si="141"/>
        <v>0</v>
      </c>
      <c r="BX64" s="249">
        <f t="shared" si="141"/>
        <v>0</v>
      </c>
      <c r="BY64" s="249">
        <f t="shared" si="141"/>
        <v>0</v>
      </c>
      <c r="BZ64" s="249">
        <f t="shared" si="141"/>
        <v>0</v>
      </c>
      <c r="CA64" s="249">
        <f t="shared" si="141"/>
        <v>0</v>
      </c>
      <c r="CB64" s="249">
        <f t="shared" si="141"/>
        <v>0</v>
      </c>
      <c r="CC64" s="249">
        <f t="shared" si="141"/>
        <v>0</v>
      </c>
      <c r="CD64" s="249">
        <f t="shared" si="141"/>
        <v>0</v>
      </c>
      <c r="CE64" s="249">
        <f t="shared" si="141"/>
        <v>0</v>
      </c>
      <c r="CF64" s="249">
        <f t="shared" si="141"/>
        <v>0</v>
      </c>
      <c r="CG64" s="249">
        <f t="shared" ref="CG64:CI64" si="142">CF64+CG52*24</f>
        <v>0</v>
      </c>
      <c r="CH64" s="249">
        <f t="shared" si="142"/>
        <v>0</v>
      </c>
      <c r="CI64" s="164">
        <f t="shared" si="142"/>
        <v>0</v>
      </c>
      <c r="CJ64" s="165">
        <f>MAX(O64:CI64)</f>
        <v>0</v>
      </c>
      <c r="CK64" s="163"/>
    </row>
    <row r="65" spans="276:276" x14ac:dyDescent="0.35">
      <c r="JP65" s="1"/>
    </row>
    <row r="66" spans="276:276" x14ac:dyDescent="0.35">
      <c r="JP66" s="1"/>
    </row>
    <row r="67" spans="276:276" x14ac:dyDescent="0.35">
      <c r="JP67" s="1"/>
    </row>
    <row r="68" spans="276:276" x14ac:dyDescent="0.35">
      <c r="JP68" s="1"/>
    </row>
    <row r="69" spans="276:276" x14ac:dyDescent="0.35">
      <c r="JP69" s="1"/>
    </row>
    <row r="70" spans="276:276" x14ac:dyDescent="0.35">
      <c r="JP70" s="1"/>
    </row>
    <row r="71" spans="276:276" x14ac:dyDescent="0.35">
      <c r="JP71" s="1"/>
    </row>
    <row r="72" spans="276:276" x14ac:dyDescent="0.35">
      <c r="JP72" s="1"/>
    </row>
    <row r="73" spans="276:276" x14ac:dyDescent="0.35">
      <c r="JP73" s="1"/>
    </row>
    <row r="74" spans="276:276" x14ac:dyDescent="0.35">
      <c r="JP74" s="1"/>
    </row>
    <row r="75" spans="276:276" x14ac:dyDescent="0.35">
      <c r="JP75" s="1"/>
    </row>
  </sheetData>
  <mergeCells count="23">
    <mergeCell ref="A60:B60"/>
    <mergeCell ref="A61:B61"/>
    <mergeCell ref="A62:B62"/>
    <mergeCell ref="A63:B63"/>
    <mergeCell ref="A64:B64"/>
    <mergeCell ref="A55:B55"/>
    <mergeCell ref="A56:B56"/>
    <mergeCell ref="A57:B57"/>
    <mergeCell ref="A58:B58"/>
    <mergeCell ref="A59:B59"/>
    <mergeCell ref="Z1:BC1"/>
    <mergeCell ref="BD1:CH1"/>
    <mergeCell ref="A48:A52"/>
    <mergeCell ref="A23:A27"/>
    <mergeCell ref="A28:A32"/>
    <mergeCell ref="A3:A7"/>
    <mergeCell ref="A8:A12"/>
    <mergeCell ref="A13:A17"/>
    <mergeCell ref="A18:A22"/>
    <mergeCell ref="A33:A37"/>
    <mergeCell ref="A38:A42"/>
    <mergeCell ref="A43:A47"/>
    <mergeCell ref="C1:Y1"/>
  </mergeCells>
  <phoneticPr fontId="11" type="noConversion"/>
  <conditionalFormatting sqref="CL3:CM3 CJ3">
    <cfRule type="cellIs" dxfId="98" priority="96" operator="greaterThan">
      <formula>$P$4</formula>
    </cfRule>
  </conditionalFormatting>
  <conditionalFormatting sqref="Z3">
    <cfRule type="cellIs" dxfId="92" priority="89" operator="greaterThan">
      <formula>$P$4</formula>
    </cfRule>
  </conditionalFormatting>
  <conditionalFormatting sqref="AA3">
    <cfRule type="cellIs" dxfId="91" priority="88" operator="greaterThan">
      <formula>$P$4</formula>
    </cfRule>
  </conditionalFormatting>
  <conditionalFormatting sqref="AC3">
    <cfRule type="cellIs" dxfId="90" priority="87" operator="greaterThan">
      <formula>$P$4</formula>
    </cfRule>
  </conditionalFormatting>
  <conditionalFormatting sqref="AD3">
    <cfRule type="cellIs" dxfId="89" priority="86" operator="greaterThan">
      <formula>$P$4</formula>
    </cfRule>
  </conditionalFormatting>
  <conditionalFormatting sqref="AF3">
    <cfRule type="cellIs" dxfId="88" priority="85" operator="greaterThan">
      <formula>$P$4</formula>
    </cfRule>
  </conditionalFormatting>
  <conditionalFormatting sqref="AG3">
    <cfRule type="cellIs" dxfId="87" priority="84" operator="greaterThan">
      <formula>$P$4</formula>
    </cfRule>
  </conditionalFormatting>
  <conditionalFormatting sqref="AI3">
    <cfRule type="cellIs" dxfId="86" priority="83" operator="greaterThan">
      <formula>$P$4</formula>
    </cfRule>
  </conditionalFormatting>
  <conditionalFormatting sqref="AJ3">
    <cfRule type="cellIs" dxfId="85" priority="82" operator="greaterThan">
      <formula>$P$4</formula>
    </cfRule>
  </conditionalFormatting>
  <conditionalFormatting sqref="AL3">
    <cfRule type="cellIs" dxfId="84" priority="81" operator="greaterThan">
      <formula>$P$4</formula>
    </cfRule>
  </conditionalFormatting>
  <conditionalFormatting sqref="AM3">
    <cfRule type="cellIs" dxfId="83" priority="80" operator="greaterThan">
      <formula>$P$4</formula>
    </cfRule>
  </conditionalFormatting>
  <conditionalFormatting sqref="AO3">
    <cfRule type="cellIs" dxfId="82" priority="79" operator="greaterThan">
      <formula>$P$4</formula>
    </cfRule>
  </conditionalFormatting>
  <conditionalFormatting sqref="AP3">
    <cfRule type="cellIs" dxfId="81" priority="78" operator="greaterThan">
      <formula>$P$4</formula>
    </cfRule>
  </conditionalFormatting>
  <conditionalFormatting sqref="AR3">
    <cfRule type="cellIs" dxfId="80" priority="77" operator="greaterThan">
      <formula>$P$4</formula>
    </cfRule>
  </conditionalFormatting>
  <conditionalFormatting sqref="AS3">
    <cfRule type="cellIs" dxfId="79" priority="76" operator="greaterThan">
      <formula>$P$4</formula>
    </cfRule>
  </conditionalFormatting>
  <conditionalFormatting sqref="AU3">
    <cfRule type="cellIs" dxfId="78" priority="75" operator="greaterThan">
      <formula>$P$4</formula>
    </cfRule>
  </conditionalFormatting>
  <conditionalFormatting sqref="AV3">
    <cfRule type="cellIs" dxfId="77" priority="74" operator="greaterThan">
      <formula>$P$4</formula>
    </cfRule>
  </conditionalFormatting>
  <conditionalFormatting sqref="AX3">
    <cfRule type="cellIs" dxfId="76" priority="73" operator="greaterThan">
      <formula>$P$4</formula>
    </cfRule>
  </conditionalFormatting>
  <conditionalFormatting sqref="AY3">
    <cfRule type="cellIs" dxfId="75" priority="72" operator="greaterThan">
      <formula>$P$4</formula>
    </cfRule>
  </conditionalFormatting>
  <conditionalFormatting sqref="BA3">
    <cfRule type="cellIs" dxfId="74" priority="71" operator="greaterThan">
      <formula>$P$4</formula>
    </cfRule>
  </conditionalFormatting>
  <conditionalFormatting sqref="BB3">
    <cfRule type="cellIs" dxfId="73" priority="70" operator="greaterThan">
      <formula>$P$4</formula>
    </cfRule>
  </conditionalFormatting>
  <conditionalFormatting sqref="BD3">
    <cfRule type="cellIs" dxfId="72" priority="69" operator="greaterThan">
      <formula>$P$4</formula>
    </cfRule>
  </conditionalFormatting>
  <conditionalFormatting sqref="BE3">
    <cfRule type="cellIs" dxfId="71" priority="68" operator="greaterThan">
      <formula>$P$4</formula>
    </cfRule>
  </conditionalFormatting>
  <conditionalFormatting sqref="BG3">
    <cfRule type="cellIs" dxfId="70" priority="67" operator="greaterThan">
      <formula>$P$4</formula>
    </cfRule>
  </conditionalFormatting>
  <conditionalFormatting sqref="BH3">
    <cfRule type="cellIs" dxfId="69" priority="66" operator="greaterThan">
      <formula>$P$4</formula>
    </cfRule>
  </conditionalFormatting>
  <conditionalFormatting sqref="BJ3">
    <cfRule type="cellIs" dxfId="68" priority="65" operator="greaterThan">
      <formula>$P$4</formula>
    </cfRule>
  </conditionalFormatting>
  <conditionalFormatting sqref="BK3">
    <cfRule type="cellIs" dxfId="67" priority="64" operator="greaterThan">
      <formula>$P$4</formula>
    </cfRule>
  </conditionalFormatting>
  <conditionalFormatting sqref="BM3">
    <cfRule type="cellIs" dxfId="66" priority="63" operator="greaterThan">
      <formula>$P$4</formula>
    </cfRule>
  </conditionalFormatting>
  <conditionalFormatting sqref="BN3">
    <cfRule type="cellIs" dxfId="65" priority="62" operator="greaterThan">
      <formula>$P$4</formula>
    </cfRule>
  </conditionalFormatting>
  <conditionalFormatting sqref="BP3">
    <cfRule type="cellIs" dxfId="64" priority="61" operator="greaterThan">
      <formula>$P$4</formula>
    </cfRule>
  </conditionalFormatting>
  <conditionalFormatting sqref="BQ3">
    <cfRule type="cellIs" dxfId="63" priority="60" operator="greaterThan">
      <formula>$P$4</formula>
    </cfRule>
  </conditionalFormatting>
  <conditionalFormatting sqref="BS3">
    <cfRule type="cellIs" dxfId="62" priority="59" operator="greaterThan">
      <formula>$P$4</formula>
    </cfRule>
  </conditionalFormatting>
  <conditionalFormatting sqref="BT3">
    <cfRule type="cellIs" dxfId="61" priority="58" operator="greaterThan">
      <formula>$P$4</formula>
    </cfRule>
  </conditionalFormatting>
  <conditionalFormatting sqref="BV3">
    <cfRule type="cellIs" dxfId="60" priority="57" operator="greaterThan">
      <formula>$P$4</formula>
    </cfRule>
  </conditionalFormatting>
  <conditionalFormatting sqref="BW3">
    <cfRule type="cellIs" dxfId="59" priority="56" operator="greaterThan">
      <formula>$P$4</formula>
    </cfRule>
  </conditionalFormatting>
  <conditionalFormatting sqref="BY3">
    <cfRule type="cellIs" dxfId="58" priority="55" operator="greaterThan">
      <formula>$P$4</formula>
    </cfRule>
  </conditionalFormatting>
  <conditionalFormatting sqref="BZ3">
    <cfRule type="cellIs" dxfId="57" priority="54" operator="greaterThan">
      <formula>$P$4</formula>
    </cfRule>
  </conditionalFormatting>
  <conditionalFormatting sqref="CB3">
    <cfRule type="cellIs" dxfId="56" priority="53" operator="greaterThan">
      <formula>$P$4</formula>
    </cfRule>
  </conditionalFormatting>
  <conditionalFormatting sqref="CC3">
    <cfRule type="cellIs" dxfId="55" priority="52" operator="greaterThan">
      <formula>$P$4</formula>
    </cfRule>
  </conditionalFormatting>
  <conditionalFormatting sqref="CE3">
    <cfRule type="cellIs" dxfId="54" priority="51" operator="greaterThan">
      <formula>$P$4</formula>
    </cfRule>
  </conditionalFormatting>
  <conditionalFormatting sqref="CF3">
    <cfRule type="cellIs" dxfId="53" priority="50" operator="greaterThan">
      <formula>$P$4</formula>
    </cfRule>
  </conditionalFormatting>
  <conditionalFormatting sqref="CH3">
    <cfRule type="cellIs" dxfId="52" priority="49" operator="greaterThan">
      <formula>$P$4</formula>
    </cfRule>
  </conditionalFormatting>
  <conditionalFormatting sqref="CI3">
    <cfRule type="cellIs" dxfId="51" priority="48" operator="greaterThan">
      <formula>$P$4</formula>
    </cfRule>
  </conditionalFormatting>
  <conditionalFormatting sqref="X3">
    <cfRule type="cellIs" dxfId="34" priority="31" operator="greaterThan">
      <formula>$P$4</formula>
    </cfRule>
  </conditionalFormatting>
  <conditionalFormatting sqref="Y3">
    <cfRule type="cellIs" dxfId="33" priority="30" operator="greaterThan">
      <formula>$P$4</formula>
    </cfRule>
  </conditionalFormatting>
  <conditionalFormatting sqref="C3">
    <cfRule type="cellIs" dxfId="22" priority="19" operator="greaterThan">
      <formula>$P$4</formula>
    </cfRule>
  </conditionalFormatting>
  <conditionalFormatting sqref="D3">
    <cfRule type="cellIs" dxfId="21" priority="18" operator="greaterThan">
      <formula>$P$4</formula>
    </cfRule>
  </conditionalFormatting>
  <conditionalFormatting sqref="G3">
    <cfRule type="cellIs" dxfId="19" priority="16" operator="greaterThan">
      <formula>$P$4</formula>
    </cfRule>
  </conditionalFormatting>
  <conditionalFormatting sqref="I3">
    <cfRule type="cellIs" dxfId="18" priority="15" operator="greaterThan">
      <formula>$P$4</formula>
    </cfRule>
  </conditionalFormatting>
  <conditionalFormatting sqref="J3">
    <cfRule type="cellIs" dxfId="17" priority="14" operator="greaterThan">
      <formula>$P$4</formula>
    </cfRule>
  </conditionalFormatting>
  <conditionalFormatting sqref="L3">
    <cfRule type="cellIs" dxfId="16" priority="13" operator="greaterThan">
      <formula>$P$4</formula>
    </cfRule>
  </conditionalFormatting>
  <conditionalFormatting sqref="M3">
    <cfRule type="cellIs" dxfId="15" priority="12" operator="greaterThan">
      <formula>$P$4</formula>
    </cfRule>
  </conditionalFormatting>
  <conditionalFormatting sqref="O3">
    <cfRule type="cellIs" dxfId="12" priority="11" operator="greaterThan">
      <formula>$P$4</formula>
    </cfRule>
  </conditionalFormatting>
  <conditionalFormatting sqref="P3">
    <cfRule type="cellIs" dxfId="11" priority="10" operator="greaterThan">
      <formula>$P$4</formula>
    </cfRule>
  </conditionalFormatting>
  <conditionalFormatting sqref="R3">
    <cfRule type="cellIs" dxfId="10" priority="9" operator="greaterThan">
      <formula>$P$4</formula>
    </cfRule>
  </conditionalFormatting>
  <conditionalFormatting sqref="S3">
    <cfRule type="cellIs" dxfId="9" priority="8" operator="greaterThan">
      <formula>$P$4</formula>
    </cfRule>
  </conditionalFormatting>
  <conditionalFormatting sqref="U3">
    <cfRule type="cellIs" dxfId="8" priority="7" operator="greaterThan">
      <formula>$P$4</formula>
    </cfRule>
  </conditionalFormatting>
  <conditionalFormatting sqref="V3">
    <cfRule type="cellIs" dxfId="7" priority="6" operator="greaterThan">
      <formula>$P$4</formula>
    </cfRule>
  </conditionalFormatting>
  <conditionalFormatting sqref="F3">
    <cfRule type="cellIs" dxfId="5" priority="4" operator="greaterThan">
      <formula>$P$4</formula>
    </cfRule>
  </conditionalFormatting>
  <conditionalFormatting sqref="C8 C13 C18 C23 C28 C33 C38 C43 C48">
    <cfRule type="cellIs" dxfId="1" priority="2" operator="greaterThan">
      <formula>$P$4</formula>
    </cfRule>
  </conditionalFormatting>
  <conditionalFormatting sqref="D8">
    <cfRule type="cellIs" dxfId="0" priority="1" operator="greaterThan">
      <formula>$P$4</formula>
    </cfRule>
  </conditionalFormatting>
  <dataValidations count="2">
    <dataValidation type="time" errorStyle="information" allowBlank="1" showInputMessage="1" showErrorMessage="1" errorTitle="Time Error" error="You are trying to input a time outside of the approved range.  Please revise this information." sqref="C3:CI6 C43:CI46 C38:CI41 C33:CI36 C28:CI31 C23:CI26 C18:CI21 C13:CI16 C48:CI51 C8:CI11" xr:uid="{00000000-0002-0000-0200-000000000000}">
      <formula1>0</formula1>
      <formula2>0.999305555555556</formula2>
    </dataValidation>
    <dataValidation type="time" errorStyle="warning" operator="lessThanOrEqual" allowBlank="1" showInputMessage="1" showErrorMessage="1" errorTitle="Time Error" error="Students should not work more than 24 Hours in a day.  Please revise the entered information" sqref="C7:CI7 C42:CI42 C37:CI37 C32:CI32 C27:CI27 C22:CI22 C17:CI17 C52:CI52 C47:CI47 C12:CI12" xr:uid="{00000000-0002-0000-0200-000001000000}">
      <formula1>0.999305555555556</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N93"/>
  <sheetViews>
    <sheetView zoomScaleNormal="100" workbookViewId="0">
      <selection activeCell="C2" sqref="C2"/>
    </sheetView>
  </sheetViews>
  <sheetFormatPr defaultRowHeight="14.5" x14ac:dyDescent="0.35"/>
  <cols>
    <col min="2" max="2" width="13.453125" bestFit="1" customWidth="1"/>
    <col min="3" max="3" width="18.6328125" bestFit="1" customWidth="1"/>
    <col min="4" max="4" width="15" customWidth="1"/>
    <col min="5" max="5" width="13.453125" bestFit="1" customWidth="1"/>
    <col min="6" max="6" width="18.54296875" customWidth="1"/>
    <col min="7" max="7" width="19.36328125" customWidth="1"/>
    <col min="8" max="8" width="13.36328125" customWidth="1"/>
    <col min="9" max="9" width="12.453125" bestFit="1" customWidth="1"/>
    <col min="10" max="10" width="12.36328125" bestFit="1" customWidth="1"/>
    <col min="11" max="11" width="16.453125" customWidth="1"/>
    <col min="14" max="14" width="27.6328125" customWidth="1"/>
  </cols>
  <sheetData>
    <row r="1" spans="2:14" ht="21" x14ac:dyDescent="0.5">
      <c r="B1" s="216" t="str">
        <f>Invoice!B3</f>
        <v>Employer Name</v>
      </c>
      <c r="C1" s="216"/>
      <c r="D1" s="216"/>
      <c r="E1" s="216"/>
      <c r="F1" s="216"/>
      <c r="G1" s="214" t="s">
        <v>88</v>
      </c>
      <c r="H1" s="214"/>
      <c r="I1" s="215" t="str">
        <f>Invoice!C8</f>
        <v>Emplo-0509-0531</v>
      </c>
      <c r="J1" s="215"/>
      <c r="K1" s="215"/>
    </row>
    <row r="2" spans="2:14" x14ac:dyDescent="0.35">
      <c r="B2" s="60" t="s">
        <v>20</v>
      </c>
      <c r="C2" s="56" t="s">
        <v>125</v>
      </c>
      <c r="D2" s="215" t="s">
        <v>27</v>
      </c>
      <c r="E2" s="215"/>
      <c r="F2" s="57">
        <f>VLOOKUP(C2,DoNotTouch!B1:D5,2,FALSE)</f>
        <v>44690</v>
      </c>
      <c r="G2" s="215" t="s">
        <v>28</v>
      </c>
      <c r="H2" s="215"/>
      <c r="I2" s="57">
        <f>VLOOKUP(C2,DoNotTouch!B1:D5,3,FALSE)</f>
        <v>44712</v>
      </c>
      <c r="J2" s="8"/>
      <c r="K2" s="8"/>
    </row>
    <row r="3" spans="2:14" x14ac:dyDescent="0.35">
      <c r="C3" s="6"/>
      <c r="E3" s="6"/>
      <c r="F3" s="6"/>
      <c r="G3" s="6"/>
      <c r="H3" s="6"/>
      <c r="I3" s="6"/>
      <c r="J3" s="6"/>
    </row>
    <row r="4" spans="2:14" s="7" customFormat="1" x14ac:dyDescent="0.35">
      <c r="D4" s="95"/>
      <c r="E4" s="213" t="s">
        <v>32</v>
      </c>
      <c r="F4" s="213"/>
      <c r="G4" s="213"/>
      <c r="H4" s="213" t="s">
        <v>87</v>
      </c>
      <c r="I4" s="213"/>
      <c r="J4" s="213"/>
      <c r="K4" s="213"/>
    </row>
    <row r="5" spans="2:14" ht="43.25" customHeight="1" x14ac:dyDescent="0.35">
      <c r="B5" s="61" t="s">
        <v>18</v>
      </c>
      <c r="C5" s="2" t="s">
        <v>81</v>
      </c>
      <c r="D5" s="2" t="s">
        <v>82</v>
      </c>
      <c r="E5" s="97" t="s">
        <v>26</v>
      </c>
      <c r="F5" s="98" t="s">
        <v>69</v>
      </c>
      <c r="G5" s="99" t="s">
        <v>31</v>
      </c>
      <c r="H5" s="97" t="s">
        <v>62</v>
      </c>
      <c r="I5" s="98" t="s">
        <v>69</v>
      </c>
      <c r="J5" s="100" t="s">
        <v>63</v>
      </c>
      <c r="K5" s="100" t="s">
        <v>21</v>
      </c>
    </row>
    <row r="6" spans="2:14" x14ac:dyDescent="0.35">
      <c r="B6" s="61" t="str">
        <f>StudentInfo!B3</f>
        <v>Student1</v>
      </c>
      <c r="C6" s="10" t="str">
        <f>StudentInfo!G3</f>
        <v>---</v>
      </c>
      <c r="D6" s="93">
        <f>StudentInfo!H3</f>
        <v>0</v>
      </c>
      <c r="E6" s="86" t="e">
        <f>HLOOKUP($I$2,'Work Log'!$O$2:$CI$64,54,FALSE)-HLOOKUP($F$2-1,'Work Log'!$O$2:$CI$64,54,FALSE)</f>
        <v>#N/A</v>
      </c>
      <c r="F6" s="77" t="e">
        <f>ROUND(E6*StudentInfo!E3,2)</f>
        <v>#N/A</v>
      </c>
      <c r="G6" s="18" t="e">
        <f>ROUND(F6*D6,2)</f>
        <v>#N/A</v>
      </c>
      <c r="H6" s="16">
        <f>HLOOKUP($I$2,'Work Log'!$O$2:$CI$64,54,FALSE)-HLOOKUP('Work Log'!$O$2,'Work Log'!$O$2:$CI$64,54,FALSE)</f>
        <v>0</v>
      </c>
      <c r="I6" s="81">
        <f>ROUND(H6*StudentInfo!E3,2)</f>
        <v>0</v>
      </c>
      <c r="J6" s="11">
        <f>ROUND(I6*D6,2)</f>
        <v>0</v>
      </c>
      <c r="K6" s="37">
        <f>StudentInfo!D3-'Payroll Export'!I6</f>
        <v>0</v>
      </c>
      <c r="M6" s="84"/>
    </row>
    <row r="7" spans="2:14" x14ac:dyDescent="0.35">
      <c r="B7" s="61" t="str">
        <f>StudentInfo!B4</f>
        <v>Student 2</v>
      </c>
      <c r="C7" s="10" t="str">
        <f>StudentInfo!G4</f>
        <v>---</v>
      </c>
      <c r="D7" s="93">
        <f>StudentInfo!H4</f>
        <v>0</v>
      </c>
      <c r="E7" s="86" t="e">
        <f>HLOOKUP($I$2,'Work Log'!$O$2:$CI$64,55,FALSE)-HLOOKUP($F$2-1,'Work Log'!$O$2:$CI$64,55,FALSE)</f>
        <v>#N/A</v>
      </c>
      <c r="F7" s="77" t="e">
        <f>ROUND(E7*StudentInfo!E4,2)</f>
        <v>#N/A</v>
      </c>
      <c r="G7" s="18" t="e">
        <f t="shared" ref="G7:G15" si="0">ROUND(F7*D7,2)</f>
        <v>#N/A</v>
      </c>
      <c r="H7" s="16">
        <f>HLOOKUP($I$2,'Work Log'!$O$2:$CI$64,55,FALSE)-HLOOKUP('Work Log'!$O$2,'Work Log'!$O$2:$CI$64,55,FALSE)</f>
        <v>0</v>
      </c>
      <c r="I7" s="81">
        <f>ROUND(H7*StudentInfo!E4,2)</f>
        <v>0</v>
      </c>
      <c r="J7" s="59">
        <f t="shared" ref="J7:J15" si="1">ROUND(I7*D7,2)</f>
        <v>0</v>
      </c>
      <c r="K7" s="37">
        <f>StudentInfo!D4-'Payroll Export'!I7</f>
        <v>0</v>
      </c>
      <c r="N7" s="1"/>
    </row>
    <row r="8" spans="2:14" x14ac:dyDescent="0.35">
      <c r="B8" s="61" t="str">
        <f>StudentInfo!B5</f>
        <v>Student 3</v>
      </c>
      <c r="C8" s="10" t="str">
        <f>StudentInfo!G5</f>
        <v>---</v>
      </c>
      <c r="D8" s="93">
        <f>StudentInfo!H5</f>
        <v>0</v>
      </c>
      <c r="E8" s="86" t="e">
        <f>HLOOKUP($I$2,'Work Log'!$O$2:$CI$64,56,FALSE)-HLOOKUP($F$2-1,'Work Log'!$O$2:$CI$64,56,FALSE)</f>
        <v>#N/A</v>
      </c>
      <c r="F8" s="77" t="e">
        <f>ROUND(E8*StudentInfo!E5,2)</f>
        <v>#N/A</v>
      </c>
      <c r="G8" s="18" t="e">
        <f t="shared" si="0"/>
        <v>#N/A</v>
      </c>
      <c r="H8" s="16">
        <f>HLOOKUP($I$2,'Work Log'!$O$2:$CI$64,56,FALSE)-HLOOKUP('Work Log'!$O$2,'Work Log'!$O$2:$CI$64,56,FALSE)</f>
        <v>0</v>
      </c>
      <c r="I8" s="81">
        <f>ROUND(H8*StudentInfo!E5,2)</f>
        <v>0</v>
      </c>
      <c r="J8" s="59">
        <f t="shared" si="1"/>
        <v>0</v>
      </c>
      <c r="K8" s="37">
        <f>StudentInfo!D5-'Payroll Export'!I8</f>
        <v>0</v>
      </c>
    </row>
    <row r="9" spans="2:14" x14ac:dyDescent="0.35">
      <c r="B9" s="61" t="str">
        <f>StudentInfo!B6</f>
        <v>Student 4</v>
      </c>
      <c r="C9" s="10" t="str">
        <f>StudentInfo!G6</f>
        <v>---</v>
      </c>
      <c r="D9" s="93">
        <f>StudentInfo!H6</f>
        <v>0</v>
      </c>
      <c r="E9" s="86" t="e">
        <f>HLOOKUP($I$2,'Work Log'!$O$2:$CI$64,57,FALSE)-HLOOKUP($F$2-1,'Work Log'!$O$2:$CI$64,57,FALSE)</f>
        <v>#N/A</v>
      </c>
      <c r="F9" s="77" t="e">
        <f>ROUND(E9*StudentInfo!E6,2)</f>
        <v>#N/A</v>
      </c>
      <c r="G9" s="18" t="e">
        <f t="shared" si="0"/>
        <v>#N/A</v>
      </c>
      <c r="H9" s="16">
        <f>HLOOKUP($I$2,'Work Log'!$O$2:$CI$64,57,FALSE)-HLOOKUP('Work Log'!$O$2,'Work Log'!$O$2:$CI$64,57,FALSE)</f>
        <v>0</v>
      </c>
      <c r="I9" s="81">
        <f>ROUND(H9*StudentInfo!E6,2)</f>
        <v>0</v>
      </c>
      <c r="J9" s="59">
        <f t="shared" si="1"/>
        <v>0</v>
      </c>
      <c r="K9" s="37">
        <f>StudentInfo!D6-'Payroll Export'!I9</f>
        <v>0</v>
      </c>
    </row>
    <row r="10" spans="2:14" x14ac:dyDescent="0.35">
      <c r="B10" s="61" t="str">
        <f>StudentInfo!B7</f>
        <v>Student 5</v>
      </c>
      <c r="C10" s="10" t="str">
        <f>StudentInfo!G7</f>
        <v>---</v>
      </c>
      <c r="D10" s="93">
        <f>StudentInfo!H7</f>
        <v>0</v>
      </c>
      <c r="E10" s="86" t="e">
        <f>HLOOKUP($I$2,'Work Log'!$O$2:$CI$64,58,FALSE)-HLOOKUP($F$2-1,'Work Log'!$O$2:$CI$64,58,FALSE)</f>
        <v>#N/A</v>
      </c>
      <c r="F10" s="77" t="e">
        <f>ROUND(E10*StudentInfo!E7,2)</f>
        <v>#N/A</v>
      </c>
      <c r="G10" s="18" t="e">
        <f t="shared" si="0"/>
        <v>#N/A</v>
      </c>
      <c r="H10" s="16">
        <f>HLOOKUP($I$2,'Work Log'!$O$2:$CI$64,58,FALSE)-HLOOKUP('Work Log'!$O$2,'Work Log'!$O$2:$CI$64,58,FALSE)</f>
        <v>0</v>
      </c>
      <c r="I10" s="81">
        <f>ROUND(H10*StudentInfo!E7,2)</f>
        <v>0</v>
      </c>
      <c r="J10" s="59">
        <f t="shared" si="1"/>
        <v>0</v>
      </c>
      <c r="K10" s="37">
        <f>StudentInfo!D7-'Payroll Export'!I10</f>
        <v>0</v>
      </c>
    </row>
    <row r="11" spans="2:14" x14ac:dyDescent="0.35">
      <c r="B11" s="61" t="str">
        <f>StudentInfo!B8</f>
        <v>Student 6</v>
      </c>
      <c r="C11" s="10" t="str">
        <f>StudentInfo!G8</f>
        <v>---</v>
      </c>
      <c r="D11" s="93">
        <f>StudentInfo!H8</f>
        <v>0</v>
      </c>
      <c r="E11" s="86" t="e">
        <f>HLOOKUP($I$2,'Work Log'!$O$2:$CI$64,59,FALSE)-HLOOKUP($F$2-1,'Work Log'!$O$2:$CI$64,59,FALSE)</f>
        <v>#N/A</v>
      </c>
      <c r="F11" s="77" t="e">
        <f>ROUND(E11*StudentInfo!E8,2)</f>
        <v>#N/A</v>
      </c>
      <c r="G11" s="18" t="e">
        <f t="shared" si="0"/>
        <v>#N/A</v>
      </c>
      <c r="H11" s="16">
        <f>HLOOKUP($I$2,'Work Log'!$O$2:$CI$64,59,FALSE)-HLOOKUP('Work Log'!$O$2,'Work Log'!$O$2:$CI$64,59,FALSE)</f>
        <v>0</v>
      </c>
      <c r="I11" s="81">
        <f>ROUND(H11*StudentInfo!E8,2)</f>
        <v>0</v>
      </c>
      <c r="J11" s="59">
        <f t="shared" si="1"/>
        <v>0</v>
      </c>
      <c r="K11" s="37">
        <f>StudentInfo!D8-'Payroll Export'!I11</f>
        <v>0</v>
      </c>
    </row>
    <row r="12" spans="2:14" x14ac:dyDescent="0.35">
      <c r="B12" s="61" t="str">
        <f>StudentInfo!B9</f>
        <v>Student 7</v>
      </c>
      <c r="C12" s="10" t="str">
        <f>StudentInfo!G9</f>
        <v>---</v>
      </c>
      <c r="D12" s="93">
        <f>StudentInfo!H9</f>
        <v>0</v>
      </c>
      <c r="E12" s="86" t="e">
        <f>HLOOKUP($I$2,'Work Log'!$O$2:$CI$64,60,FALSE)-HLOOKUP($F$2-1,'Work Log'!$O$2:$CI$64,60,FALSE)</f>
        <v>#N/A</v>
      </c>
      <c r="F12" s="77" t="e">
        <f>ROUND(E12*StudentInfo!E9,2)</f>
        <v>#N/A</v>
      </c>
      <c r="G12" s="18" t="e">
        <f t="shared" si="0"/>
        <v>#N/A</v>
      </c>
      <c r="H12" s="16">
        <f>HLOOKUP($I$2,'Work Log'!$O$2:$CI$64,60,FALSE)-HLOOKUP('Work Log'!$O$2,'Work Log'!$O$2:$CI$64,60,FALSE)</f>
        <v>0</v>
      </c>
      <c r="I12" s="81">
        <f>ROUND(H12*StudentInfo!E9,2)</f>
        <v>0</v>
      </c>
      <c r="J12" s="59">
        <f t="shared" si="1"/>
        <v>0</v>
      </c>
      <c r="K12" s="37">
        <f>StudentInfo!D9-'Payroll Export'!I12</f>
        <v>0</v>
      </c>
    </row>
    <row r="13" spans="2:14" x14ac:dyDescent="0.35">
      <c r="B13" s="61" t="str">
        <f>StudentInfo!B10</f>
        <v>Student 8</v>
      </c>
      <c r="C13" s="10" t="str">
        <f>StudentInfo!G10</f>
        <v>---</v>
      </c>
      <c r="D13" s="93">
        <f>StudentInfo!H10</f>
        <v>0</v>
      </c>
      <c r="E13" s="86" t="e">
        <f>HLOOKUP($I$2,'Work Log'!$O$2:$CI$64,61,FALSE)-HLOOKUP($F$2-1,'Work Log'!$O$2:$CI$64,61,FALSE)</f>
        <v>#N/A</v>
      </c>
      <c r="F13" s="77" t="e">
        <f>ROUND(E13*StudentInfo!E10,2)</f>
        <v>#N/A</v>
      </c>
      <c r="G13" s="18" t="e">
        <f t="shared" si="0"/>
        <v>#N/A</v>
      </c>
      <c r="H13" s="16">
        <f>HLOOKUP($I$2,'Work Log'!$O$2:$CI$64,61,FALSE)-HLOOKUP('Work Log'!$O$2,'Work Log'!$O$2:$CI$64,61,FALSE)</f>
        <v>0</v>
      </c>
      <c r="I13" s="81">
        <f>ROUND(H13*StudentInfo!E10,2)</f>
        <v>0</v>
      </c>
      <c r="J13" s="59">
        <f t="shared" si="1"/>
        <v>0</v>
      </c>
      <c r="K13" s="37">
        <f>StudentInfo!D10-'Payroll Export'!I13</f>
        <v>0</v>
      </c>
    </row>
    <row r="14" spans="2:14" x14ac:dyDescent="0.35">
      <c r="B14" s="61" t="str">
        <f>StudentInfo!B11</f>
        <v>Student 9</v>
      </c>
      <c r="C14" s="10" t="str">
        <f>StudentInfo!G11</f>
        <v>---</v>
      </c>
      <c r="D14" s="93">
        <f>StudentInfo!H11</f>
        <v>0</v>
      </c>
      <c r="E14" s="86" t="e">
        <f>HLOOKUP($I$2,'Work Log'!$O$2:$CI$64,62,FALSE)-HLOOKUP($F$2-1,'Work Log'!$O$2:$CI$64,62,FALSE)</f>
        <v>#N/A</v>
      </c>
      <c r="F14" s="77" t="e">
        <f>ROUND(E14*StudentInfo!E11,2)</f>
        <v>#N/A</v>
      </c>
      <c r="G14" s="18" t="e">
        <f t="shared" si="0"/>
        <v>#N/A</v>
      </c>
      <c r="H14" s="16">
        <f>HLOOKUP($I$2,'Work Log'!$O$2:$CI$64,62,FALSE)-HLOOKUP('Work Log'!$O$2,'Work Log'!$O$2:$CI$64,62,FALSE)</f>
        <v>0</v>
      </c>
      <c r="I14" s="81">
        <f>ROUND(H14*StudentInfo!E11,2)</f>
        <v>0</v>
      </c>
      <c r="J14" s="59">
        <f t="shared" si="1"/>
        <v>0</v>
      </c>
      <c r="K14" s="37">
        <f>StudentInfo!D11-'Payroll Export'!I14</f>
        <v>0</v>
      </c>
    </row>
    <row r="15" spans="2:14" ht="15" thickBot="1" x14ac:dyDescent="0.4">
      <c r="B15" s="85" t="str">
        <f>StudentInfo!B12</f>
        <v>Student 10</v>
      </c>
      <c r="C15" s="80" t="str">
        <f>StudentInfo!G12</f>
        <v>---</v>
      </c>
      <c r="D15" s="94">
        <f>StudentInfo!H12</f>
        <v>0</v>
      </c>
      <c r="E15" s="87" t="e">
        <f>HLOOKUP($I$2,'Work Log'!$O$2:$CI$64,63,FALSE)-HLOOKUP($F$2-1,'Work Log'!$O$2:$CI$64,63,FALSE)</f>
        <v>#N/A</v>
      </c>
      <c r="F15" s="78" t="e">
        <f>ROUND(E15*StudentInfo!E12,2)</f>
        <v>#N/A</v>
      </c>
      <c r="G15" s="35" t="e">
        <f t="shared" si="0"/>
        <v>#N/A</v>
      </c>
      <c r="H15" s="36">
        <f>HLOOKUP($I$2,'Work Log'!$O$2:$CI$64,63,FALSE)-HLOOKUP('Work Log'!$O$2,'Work Log'!$O$2:$CI$64,63,FALSE)</f>
        <v>0</v>
      </c>
      <c r="I15" s="82">
        <f>ROUND(H15*StudentInfo!E12,2)</f>
        <v>0</v>
      </c>
      <c r="J15" s="80">
        <f t="shared" si="1"/>
        <v>0</v>
      </c>
      <c r="K15" s="38">
        <f>StudentInfo!D12-'Payroll Export'!I15</f>
        <v>0</v>
      </c>
    </row>
    <row r="16" spans="2:14" s="14" customFormat="1" ht="15" thickTop="1" x14ac:dyDescent="0.35">
      <c r="C16" s="89"/>
      <c r="D16" s="113" t="s">
        <v>53</v>
      </c>
      <c r="E16" s="114" t="e">
        <f>SUM(E6:E15)</f>
        <v>#N/A</v>
      </c>
      <c r="F16" s="115" t="e">
        <f>SUM(F6:F15)</f>
        <v>#N/A</v>
      </c>
      <c r="G16" s="116" t="e">
        <f>SUM(G6:G15)</f>
        <v>#N/A</v>
      </c>
      <c r="H16" s="117">
        <f>SUM(H6:H15)</f>
        <v>0</v>
      </c>
      <c r="I16" s="118">
        <f>SUM(I6:I15)</f>
        <v>0</v>
      </c>
      <c r="J16" s="116">
        <f t="shared" ref="J16:K16" si="2">SUM(J6:J15)</f>
        <v>0</v>
      </c>
      <c r="K16" s="116">
        <f t="shared" si="2"/>
        <v>0</v>
      </c>
    </row>
    <row r="18" spans="2:11" x14ac:dyDescent="0.35">
      <c r="B18" s="219" t="s">
        <v>72</v>
      </c>
      <c r="C18" s="219"/>
      <c r="D18" s="219"/>
      <c r="E18" s="219"/>
      <c r="F18" s="219"/>
      <c r="G18" s="219"/>
      <c r="H18" s="219"/>
      <c r="I18" s="219"/>
      <c r="J18" s="219"/>
      <c r="K18" s="219"/>
    </row>
    <row r="19" spans="2:11" x14ac:dyDescent="0.35">
      <c r="B19" s="219" t="s">
        <v>60</v>
      </c>
      <c r="C19" s="219"/>
      <c r="D19" s="219"/>
      <c r="E19" s="219"/>
      <c r="F19" s="219"/>
      <c r="G19" s="219"/>
      <c r="H19" s="219"/>
      <c r="I19" s="219"/>
      <c r="J19" s="219"/>
      <c r="K19" s="219"/>
    </row>
    <row r="20" spans="2:11" x14ac:dyDescent="0.35">
      <c r="B20" s="219" t="s">
        <v>61</v>
      </c>
      <c r="C20" s="219"/>
      <c r="D20" s="219"/>
      <c r="E20" s="219"/>
      <c r="F20" s="219"/>
      <c r="G20" s="219"/>
      <c r="H20" s="219"/>
      <c r="I20" s="219"/>
      <c r="J20" s="219"/>
      <c r="K20" s="219"/>
    </row>
    <row r="22" spans="2:11" ht="25.25" customHeight="1" x14ac:dyDescent="0.35">
      <c r="B22" s="220" t="s">
        <v>29</v>
      </c>
      <c r="C22" s="220"/>
      <c r="D22" s="217"/>
      <c r="E22" s="217"/>
      <c r="F22" s="217"/>
      <c r="G22" s="217"/>
      <c r="H22" s="217"/>
      <c r="I22" s="39" t="s">
        <v>0</v>
      </c>
      <c r="J22" s="218"/>
      <c r="K22" s="218"/>
    </row>
    <row r="23" spans="2:11" ht="27.65" customHeight="1" x14ac:dyDescent="0.35">
      <c r="B23" s="220" t="s">
        <v>30</v>
      </c>
      <c r="C23" s="220"/>
      <c r="D23" s="218"/>
      <c r="E23" s="218"/>
      <c r="F23" s="218"/>
      <c r="G23" s="218"/>
      <c r="H23" s="218"/>
      <c r="I23" s="218"/>
      <c r="J23" s="218"/>
      <c r="K23" s="218"/>
    </row>
    <row r="24" spans="2:11" s="7" customFormat="1" x14ac:dyDescent="0.35">
      <c r="B24" s="13"/>
      <c r="C24" s="13"/>
    </row>
    <row r="25" spans="2:11" s="55" customFormat="1" ht="43.25" customHeight="1" x14ac:dyDescent="0.35">
      <c r="B25" s="2"/>
      <c r="C25" s="9" t="s">
        <v>26</v>
      </c>
      <c r="D25" s="222" t="s">
        <v>69</v>
      </c>
      <c r="E25" s="223"/>
      <c r="F25" s="17" t="s">
        <v>31</v>
      </c>
      <c r="G25" s="15" t="s">
        <v>62</v>
      </c>
      <c r="H25" s="222" t="s">
        <v>69</v>
      </c>
      <c r="I25" s="223"/>
      <c r="J25" s="9" t="s">
        <v>63</v>
      </c>
      <c r="K25" s="9" t="s">
        <v>21</v>
      </c>
    </row>
    <row r="26" spans="2:11" s="55" customFormat="1" x14ac:dyDescent="0.35">
      <c r="B26" s="2" t="str">
        <f>B6</f>
        <v>Student1</v>
      </c>
      <c r="C26" s="12" t="e">
        <f>E6</f>
        <v>#N/A</v>
      </c>
      <c r="D26" s="224" t="e">
        <f>F6</f>
        <v>#N/A</v>
      </c>
      <c r="E26" s="225"/>
      <c r="F26" s="18" t="e">
        <f>G6</f>
        <v>#N/A</v>
      </c>
      <c r="G26" s="16">
        <f>H6</f>
        <v>0</v>
      </c>
      <c r="H26" s="226">
        <f>I6</f>
        <v>0</v>
      </c>
      <c r="I26" s="227"/>
      <c r="J26" s="58">
        <f>J6</f>
        <v>0</v>
      </c>
      <c r="K26" s="37">
        <f>K6</f>
        <v>0</v>
      </c>
    </row>
    <row r="27" spans="2:11" s="55" customFormat="1" x14ac:dyDescent="0.35">
      <c r="B27" s="219" t="s">
        <v>72</v>
      </c>
      <c r="C27" s="219"/>
      <c r="D27" s="219"/>
      <c r="E27" s="219"/>
      <c r="F27" s="219"/>
      <c r="G27" s="219"/>
      <c r="H27" s="219"/>
      <c r="I27" s="219"/>
      <c r="J27" s="219"/>
      <c r="K27" s="219"/>
    </row>
    <row r="28" spans="2:11" s="55" customFormat="1" x14ac:dyDescent="0.35">
      <c r="B28" s="219" t="s">
        <v>60</v>
      </c>
      <c r="C28" s="219"/>
      <c r="D28" s="219"/>
      <c r="E28" s="219"/>
      <c r="F28" s="219"/>
      <c r="G28" s="219"/>
      <c r="H28" s="219"/>
      <c r="I28" s="219"/>
      <c r="J28" s="219"/>
      <c r="K28" s="219"/>
    </row>
    <row r="29" spans="2:11" s="7" customFormat="1" x14ac:dyDescent="0.35">
      <c r="B29" s="219" t="s">
        <v>59</v>
      </c>
      <c r="C29" s="219"/>
      <c r="D29" s="219"/>
      <c r="E29" s="219"/>
      <c r="F29" s="219"/>
      <c r="G29" s="219"/>
      <c r="H29" s="219"/>
      <c r="I29" s="219"/>
      <c r="J29" s="219"/>
      <c r="K29" s="219"/>
    </row>
    <row r="30" spans="2:11" ht="25.25" customHeight="1" x14ac:dyDescent="0.35">
      <c r="B30" s="2" t="str">
        <f>StudentInfo!B3</f>
        <v>Student1</v>
      </c>
      <c r="C30" s="2">
        <f>StudentInfo!C3</f>
        <v>700000000</v>
      </c>
      <c r="D30" s="228" t="s">
        <v>25</v>
      </c>
      <c r="E30" s="229"/>
      <c r="F30" s="221"/>
      <c r="G30" s="221"/>
      <c r="H30" s="221"/>
      <c r="I30" s="2" t="s">
        <v>0</v>
      </c>
      <c r="J30" s="218"/>
      <c r="K30" s="218"/>
    </row>
    <row r="31" spans="2:11" s="55" customFormat="1" x14ac:dyDescent="0.35">
      <c r="B31" s="13"/>
      <c r="C31" s="13"/>
    </row>
    <row r="32" spans="2:11" s="55" customFormat="1" ht="43.25" customHeight="1" x14ac:dyDescent="0.35">
      <c r="B32" s="2"/>
      <c r="C32" s="9" t="s">
        <v>26</v>
      </c>
      <c r="D32" s="222" t="s">
        <v>69</v>
      </c>
      <c r="E32" s="223"/>
      <c r="F32" s="17" t="s">
        <v>31</v>
      </c>
      <c r="G32" s="15" t="s">
        <v>62</v>
      </c>
      <c r="H32" s="222" t="s">
        <v>69</v>
      </c>
      <c r="I32" s="223"/>
      <c r="J32" s="9" t="s">
        <v>63</v>
      </c>
      <c r="K32" s="9" t="s">
        <v>21</v>
      </c>
    </row>
    <row r="33" spans="2:11" s="55" customFormat="1" x14ac:dyDescent="0.35">
      <c r="B33" s="2" t="str">
        <f>B7</f>
        <v>Student 2</v>
      </c>
      <c r="C33" s="12" t="e">
        <f>E7</f>
        <v>#N/A</v>
      </c>
      <c r="D33" s="224" t="e">
        <f>F7</f>
        <v>#N/A</v>
      </c>
      <c r="E33" s="225"/>
      <c r="F33" s="18" t="e">
        <f>G7</f>
        <v>#N/A</v>
      </c>
      <c r="G33" s="16">
        <f>H7</f>
        <v>0</v>
      </c>
      <c r="H33" s="226">
        <f>I7</f>
        <v>0</v>
      </c>
      <c r="I33" s="227"/>
      <c r="J33" s="58">
        <f>J7</f>
        <v>0</v>
      </c>
      <c r="K33" s="37">
        <f>K7</f>
        <v>0</v>
      </c>
    </row>
    <row r="34" spans="2:11" s="55" customFormat="1" x14ac:dyDescent="0.35">
      <c r="B34" s="219" t="s">
        <v>72</v>
      </c>
      <c r="C34" s="219"/>
      <c r="D34" s="219"/>
      <c r="E34" s="219"/>
      <c r="F34" s="219"/>
      <c r="G34" s="219"/>
      <c r="H34" s="219"/>
      <c r="I34" s="219"/>
      <c r="J34" s="219"/>
      <c r="K34" s="219"/>
    </row>
    <row r="35" spans="2:11" s="55" customFormat="1" x14ac:dyDescent="0.35">
      <c r="B35" s="219" t="s">
        <v>60</v>
      </c>
      <c r="C35" s="219"/>
      <c r="D35" s="219"/>
      <c r="E35" s="219"/>
      <c r="F35" s="219"/>
      <c r="G35" s="219"/>
      <c r="H35" s="219"/>
      <c r="I35" s="219"/>
      <c r="J35" s="219"/>
      <c r="K35" s="219"/>
    </row>
    <row r="36" spans="2:11" s="55" customFormat="1" x14ac:dyDescent="0.35">
      <c r="B36" s="219" t="s">
        <v>59</v>
      </c>
      <c r="C36" s="219"/>
      <c r="D36" s="219"/>
      <c r="E36" s="219"/>
      <c r="F36" s="219"/>
      <c r="G36" s="219"/>
      <c r="H36" s="219"/>
      <c r="I36" s="219"/>
      <c r="J36" s="219"/>
      <c r="K36" s="219"/>
    </row>
    <row r="37" spans="2:11" s="55" customFormat="1" ht="25.25" customHeight="1" x14ac:dyDescent="0.35">
      <c r="B37" s="2" t="str">
        <f>StudentInfo!B4</f>
        <v>Student 2</v>
      </c>
      <c r="C37" s="2">
        <f>StudentInfo!C4</f>
        <v>700000002</v>
      </c>
      <c r="D37" s="228" t="s">
        <v>25</v>
      </c>
      <c r="E37" s="229"/>
      <c r="F37" s="221"/>
      <c r="G37" s="221"/>
      <c r="H37" s="221"/>
      <c r="I37" s="2" t="s">
        <v>0</v>
      </c>
      <c r="J37" s="218"/>
      <c r="K37" s="218"/>
    </row>
    <row r="38" spans="2:11" s="55" customFormat="1" x14ac:dyDescent="0.35">
      <c r="B38" s="13"/>
      <c r="C38" s="13"/>
    </row>
    <row r="39" spans="2:11" s="55" customFormat="1" ht="43.25" customHeight="1" x14ac:dyDescent="0.35">
      <c r="B39" s="2"/>
      <c r="C39" s="9" t="s">
        <v>26</v>
      </c>
      <c r="D39" s="222" t="s">
        <v>69</v>
      </c>
      <c r="E39" s="223"/>
      <c r="F39" s="17" t="s">
        <v>31</v>
      </c>
      <c r="G39" s="15" t="s">
        <v>62</v>
      </c>
      <c r="H39" s="222" t="s">
        <v>69</v>
      </c>
      <c r="I39" s="223"/>
      <c r="J39" s="9" t="s">
        <v>63</v>
      </c>
      <c r="K39" s="9" t="s">
        <v>21</v>
      </c>
    </row>
    <row r="40" spans="2:11" s="55" customFormat="1" x14ac:dyDescent="0.35">
      <c r="B40" s="2" t="str">
        <f>B8</f>
        <v>Student 3</v>
      </c>
      <c r="C40" s="12" t="e">
        <f>E8</f>
        <v>#N/A</v>
      </c>
      <c r="D40" s="224" t="e">
        <f>F8</f>
        <v>#N/A</v>
      </c>
      <c r="E40" s="225"/>
      <c r="F40" s="18" t="e">
        <f>G8</f>
        <v>#N/A</v>
      </c>
      <c r="G40" s="16">
        <f>H8</f>
        <v>0</v>
      </c>
      <c r="H40" s="226">
        <f>I8</f>
        <v>0</v>
      </c>
      <c r="I40" s="227"/>
      <c r="J40" s="58">
        <f>J8</f>
        <v>0</v>
      </c>
      <c r="K40" s="37">
        <f>K8</f>
        <v>0</v>
      </c>
    </row>
    <row r="41" spans="2:11" s="55" customFormat="1" x14ac:dyDescent="0.35">
      <c r="B41" s="219" t="s">
        <v>72</v>
      </c>
      <c r="C41" s="219"/>
      <c r="D41" s="219"/>
      <c r="E41" s="219"/>
      <c r="F41" s="219"/>
      <c r="G41" s="219"/>
      <c r="H41" s="219"/>
      <c r="I41" s="219"/>
      <c r="J41" s="219"/>
      <c r="K41" s="219"/>
    </row>
    <row r="42" spans="2:11" s="55" customFormat="1" x14ac:dyDescent="0.35">
      <c r="B42" s="219" t="s">
        <v>60</v>
      </c>
      <c r="C42" s="219"/>
      <c r="D42" s="219"/>
      <c r="E42" s="219"/>
      <c r="F42" s="219"/>
      <c r="G42" s="219"/>
      <c r="H42" s="219"/>
      <c r="I42" s="219"/>
      <c r="J42" s="219"/>
      <c r="K42" s="219"/>
    </row>
    <row r="43" spans="2:11" s="55" customFormat="1" x14ac:dyDescent="0.35">
      <c r="B43" s="219" t="s">
        <v>59</v>
      </c>
      <c r="C43" s="219"/>
      <c r="D43" s="219"/>
      <c r="E43" s="219"/>
      <c r="F43" s="219"/>
      <c r="G43" s="219"/>
      <c r="H43" s="219"/>
      <c r="I43" s="219"/>
      <c r="J43" s="219"/>
      <c r="K43" s="219"/>
    </row>
    <row r="44" spans="2:11" s="55" customFormat="1" ht="25.25" customHeight="1" x14ac:dyDescent="0.35">
      <c r="B44" s="2" t="str">
        <f>StudentInfo!B5</f>
        <v>Student 3</v>
      </c>
      <c r="C44" s="2">
        <f>StudentInfo!C5</f>
        <v>700000003</v>
      </c>
      <c r="D44" s="228" t="s">
        <v>25</v>
      </c>
      <c r="E44" s="229"/>
      <c r="F44" s="221"/>
      <c r="G44" s="221"/>
      <c r="H44" s="221"/>
      <c r="I44" s="2" t="s">
        <v>0</v>
      </c>
      <c r="J44" s="218"/>
      <c r="K44" s="218"/>
    </row>
    <row r="45" spans="2:11" s="55" customFormat="1" x14ac:dyDescent="0.35">
      <c r="B45" s="13"/>
      <c r="C45" s="13"/>
    </row>
    <row r="46" spans="2:11" s="55" customFormat="1" ht="43.25" customHeight="1" x14ac:dyDescent="0.35">
      <c r="B46" s="2"/>
      <c r="C46" s="9" t="s">
        <v>26</v>
      </c>
      <c r="D46" s="222" t="s">
        <v>69</v>
      </c>
      <c r="E46" s="223"/>
      <c r="F46" s="17" t="s">
        <v>31</v>
      </c>
      <c r="G46" s="15" t="s">
        <v>62</v>
      </c>
      <c r="H46" s="222" t="s">
        <v>69</v>
      </c>
      <c r="I46" s="223"/>
      <c r="J46" s="9" t="s">
        <v>63</v>
      </c>
      <c r="K46" s="9" t="s">
        <v>21</v>
      </c>
    </row>
    <row r="47" spans="2:11" s="55" customFormat="1" x14ac:dyDescent="0.35">
      <c r="B47" s="2" t="str">
        <f>B9</f>
        <v>Student 4</v>
      </c>
      <c r="C47" s="12" t="e">
        <f>E9</f>
        <v>#N/A</v>
      </c>
      <c r="D47" s="224" t="e">
        <f>F9</f>
        <v>#N/A</v>
      </c>
      <c r="E47" s="225"/>
      <c r="F47" s="18" t="e">
        <f>G9</f>
        <v>#N/A</v>
      </c>
      <c r="G47" s="16">
        <f>H9</f>
        <v>0</v>
      </c>
      <c r="H47" s="226">
        <f>I9</f>
        <v>0</v>
      </c>
      <c r="I47" s="227"/>
      <c r="J47" s="58">
        <f>J9</f>
        <v>0</v>
      </c>
      <c r="K47" s="37">
        <f>K9</f>
        <v>0</v>
      </c>
    </row>
    <row r="48" spans="2:11" s="55" customFormat="1" x14ac:dyDescent="0.35">
      <c r="B48" s="219" t="s">
        <v>72</v>
      </c>
      <c r="C48" s="219"/>
      <c r="D48" s="219"/>
      <c r="E48" s="219"/>
      <c r="F48" s="219"/>
      <c r="G48" s="219"/>
      <c r="H48" s="219"/>
      <c r="I48" s="219"/>
      <c r="J48" s="219"/>
      <c r="K48" s="219"/>
    </row>
    <row r="49" spans="2:11" s="55" customFormat="1" x14ac:dyDescent="0.35">
      <c r="B49" s="219" t="s">
        <v>60</v>
      </c>
      <c r="C49" s="219"/>
      <c r="D49" s="219"/>
      <c r="E49" s="219"/>
      <c r="F49" s="219"/>
      <c r="G49" s="219"/>
      <c r="H49" s="219"/>
      <c r="I49" s="219"/>
      <c r="J49" s="219"/>
      <c r="K49" s="219"/>
    </row>
    <row r="50" spans="2:11" s="55" customFormat="1" x14ac:dyDescent="0.35">
      <c r="B50" s="219" t="s">
        <v>59</v>
      </c>
      <c r="C50" s="219"/>
      <c r="D50" s="219"/>
      <c r="E50" s="219"/>
      <c r="F50" s="219"/>
      <c r="G50" s="219"/>
      <c r="H50" s="219"/>
      <c r="I50" s="219"/>
      <c r="J50" s="219"/>
      <c r="K50" s="219"/>
    </row>
    <row r="51" spans="2:11" s="55" customFormat="1" ht="25.25" customHeight="1" x14ac:dyDescent="0.35">
      <c r="B51" s="2" t="str">
        <f>StudentInfo!B6</f>
        <v>Student 4</v>
      </c>
      <c r="C51" s="2">
        <f>StudentInfo!C6</f>
        <v>700000004</v>
      </c>
      <c r="D51" s="228" t="s">
        <v>25</v>
      </c>
      <c r="E51" s="229"/>
      <c r="F51" s="221"/>
      <c r="G51" s="221"/>
      <c r="H51" s="221"/>
      <c r="I51" s="2" t="s">
        <v>0</v>
      </c>
      <c r="J51" s="218"/>
      <c r="K51" s="218"/>
    </row>
    <row r="52" spans="2:11" s="55" customFormat="1" x14ac:dyDescent="0.35">
      <c r="B52" s="13"/>
      <c r="C52" s="13"/>
    </row>
    <row r="53" spans="2:11" s="55" customFormat="1" ht="43.25" customHeight="1" x14ac:dyDescent="0.35">
      <c r="B53" s="2"/>
      <c r="C53" s="9" t="s">
        <v>26</v>
      </c>
      <c r="D53" s="222" t="s">
        <v>69</v>
      </c>
      <c r="E53" s="223"/>
      <c r="F53" s="17" t="s">
        <v>31</v>
      </c>
      <c r="G53" s="15" t="s">
        <v>62</v>
      </c>
      <c r="H53" s="222" t="s">
        <v>69</v>
      </c>
      <c r="I53" s="223"/>
      <c r="J53" s="9" t="s">
        <v>63</v>
      </c>
      <c r="K53" s="9" t="s">
        <v>21</v>
      </c>
    </row>
    <row r="54" spans="2:11" s="55" customFormat="1" x14ac:dyDescent="0.35">
      <c r="B54" s="2" t="str">
        <f>B10</f>
        <v>Student 5</v>
      </c>
      <c r="C54" s="12">
        <f>StudentInfo!C7</f>
        <v>700000005</v>
      </c>
      <c r="D54" s="224" t="e">
        <f>F10</f>
        <v>#N/A</v>
      </c>
      <c r="E54" s="225"/>
      <c r="F54" s="18" t="e">
        <f>G10</f>
        <v>#N/A</v>
      </c>
      <c r="G54" s="16">
        <f>H10</f>
        <v>0</v>
      </c>
      <c r="H54" s="226">
        <f>I10</f>
        <v>0</v>
      </c>
      <c r="I54" s="227"/>
      <c r="J54" s="58">
        <f>J10</f>
        <v>0</v>
      </c>
      <c r="K54" s="37">
        <f>K10</f>
        <v>0</v>
      </c>
    </row>
    <row r="55" spans="2:11" s="55" customFormat="1" x14ac:dyDescent="0.35">
      <c r="B55" s="219" t="s">
        <v>72</v>
      </c>
      <c r="C55" s="219"/>
      <c r="D55" s="219"/>
      <c r="E55" s="219"/>
      <c r="F55" s="219"/>
      <c r="G55" s="219"/>
      <c r="H55" s="219"/>
      <c r="I55" s="219"/>
      <c r="J55" s="219"/>
      <c r="K55" s="219"/>
    </row>
    <row r="56" spans="2:11" s="55" customFormat="1" x14ac:dyDescent="0.35">
      <c r="B56" s="219" t="s">
        <v>60</v>
      </c>
      <c r="C56" s="219"/>
      <c r="D56" s="219"/>
      <c r="E56" s="219"/>
      <c r="F56" s="219"/>
      <c r="G56" s="219"/>
      <c r="H56" s="219"/>
      <c r="I56" s="219"/>
      <c r="J56" s="219"/>
      <c r="K56" s="219"/>
    </row>
    <row r="57" spans="2:11" s="55" customFormat="1" x14ac:dyDescent="0.35">
      <c r="B57" s="219" t="s">
        <v>59</v>
      </c>
      <c r="C57" s="219"/>
      <c r="D57" s="219"/>
      <c r="E57" s="219"/>
      <c r="F57" s="219"/>
      <c r="G57" s="219"/>
      <c r="H57" s="219"/>
      <c r="I57" s="219"/>
      <c r="J57" s="219"/>
      <c r="K57" s="219"/>
    </row>
    <row r="58" spans="2:11" s="55" customFormat="1" ht="25.25" customHeight="1" x14ac:dyDescent="0.35">
      <c r="B58" s="2" t="str">
        <f>StudentInfo!B7</f>
        <v>Student 5</v>
      </c>
      <c r="C58" s="2">
        <f>StudentInfo!C7</f>
        <v>700000005</v>
      </c>
      <c r="D58" s="228" t="s">
        <v>25</v>
      </c>
      <c r="E58" s="229"/>
      <c r="F58" s="221"/>
      <c r="G58" s="221"/>
      <c r="H58" s="221"/>
      <c r="I58" s="2" t="s">
        <v>0</v>
      </c>
      <c r="J58" s="218"/>
      <c r="K58" s="218"/>
    </row>
    <row r="59" spans="2:11" s="55" customFormat="1" x14ac:dyDescent="0.35">
      <c r="B59" s="13"/>
      <c r="C59" s="13"/>
    </row>
    <row r="60" spans="2:11" s="55" customFormat="1" ht="43.25" customHeight="1" x14ac:dyDescent="0.35">
      <c r="B60" s="2"/>
      <c r="C60" s="9" t="s">
        <v>26</v>
      </c>
      <c r="D60" s="222" t="s">
        <v>69</v>
      </c>
      <c r="E60" s="223"/>
      <c r="F60" s="17" t="s">
        <v>31</v>
      </c>
      <c r="G60" s="15" t="s">
        <v>62</v>
      </c>
      <c r="H60" s="222" t="s">
        <v>69</v>
      </c>
      <c r="I60" s="223"/>
      <c r="J60" s="9" t="s">
        <v>63</v>
      </c>
      <c r="K60" s="9" t="s">
        <v>21</v>
      </c>
    </row>
    <row r="61" spans="2:11" s="55" customFormat="1" x14ac:dyDescent="0.35">
      <c r="B61" s="2" t="str">
        <f>B11</f>
        <v>Student 6</v>
      </c>
      <c r="C61" s="12" t="e">
        <f>E11</f>
        <v>#N/A</v>
      </c>
      <c r="D61" s="224" t="e">
        <f>F11</f>
        <v>#N/A</v>
      </c>
      <c r="E61" s="225"/>
      <c r="F61" s="18" t="e">
        <f>G11</f>
        <v>#N/A</v>
      </c>
      <c r="G61" s="16">
        <f>H11</f>
        <v>0</v>
      </c>
      <c r="H61" s="226">
        <f>I11</f>
        <v>0</v>
      </c>
      <c r="I61" s="227"/>
      <c r="J61" s="58">
        <f>J11</f>
        <v>0</v>
      </c>
      <c r="K61" s="37">
        <f>K11</f>
        <v>0</v>
      </c>
    </row>
    <row r="62" spans="2:11" s="55" customFormat="1" x14ac:dyDescent="0.35">
      <c r="B62" s="219" t="s">
        <v>72</v>
      </c>
      <c r="C62" s="219"/>
      <c r="D62" s="219"/>
      <c r="E62" s="219"/>
      <c r="F62" s="219"/>
      <c r="G62" s="219"/>
      <c r="H62" s="219"/>
      <c r="I62" s="219"/>
      <c r="J62" s="219"/>
      <c r="K62" s="219"/>
    </row>
    <row r="63" spans="2:11" s="55" customFormat="1" x14ac:dyDescent="0.35">
      <c r="B63" s="219" t="s">
        <v>60</v>
      </c>
      <c r="C63" s="219"/>
      <c r="D63" s="219"/>
      <c r="E63" s="219"/>
      <c r="F63" s="219"/>
      <c r="G63" s="219"/>
      <c r="H63" s="219"/>
      <c r="I63" s="219"/>
      <c r="J63" s="219"/>
      <c r="K63" s="219"/>
    </row>
    <row r="64" spans="2:11" s="55" customFormat="1" x14ac:dyDescent="0.35">
      <c r="B64" s="219" t="s">
        <v>59</v>
      </c>
      <c r="C64" s="219"/>
      <c r="D64" s="219"/>
      <c r="E64" s="219"/>
      <c r="F64" s="219"/>
      <c r="G64" s="219"/>
      <c r="H64" s="219"/>
      <c r="I64" s="219"/>
      <c r="J64" s="219"/>
      <c r="K64" s="219"/>
    </row>
    <row r="65" spans="2:11" s="55" customFormat="1" ht="25.25" customHeight="1" x14ac:dyDescent="0.35">
      <c r="B65" s="2" t="str">
        <f>StudentInfo!B8</f>
        <v>Student 6</v>
      </c>
      <c r="C65" s="2">
        <f>StudentInfo!C8</f>
        <v>700000006</v>
      </c>
      <c r="D65" s="228" t="s">
        <v>25</v>
      </c>
      <c r="E65" s="229"/>
      <c r="F65" s="221"/>
      <c r="G65" s="221"/>
      <c r="H65" s="221"/>
      <c r="I65" s="2" t="s">
        <v>0</v>
      </c>
      <c r="J65" s="218"/>
      <c r="K65" s="218"/>
    </row>
    <row r="66" spans="2:11" s="55" customFormat="1" x14ac:dyDescent="0.35">
      <c r="B66" s="13"/>
      <c r="C66" s="13"/>
    </row>
    <row r="67" spans="2:11" s="55" customFormat="1" ht="43.25" customHeight="1" x14ac:dyDescent="0.35">
      <c r="B67" s="2"/>
      <c r="C67" s="9" t="s">
        <v>26</v>
      </c>
      <c r="D67" s="222" t="s">
        <v>69</v>
      </c>
      <c r="E67" s="223"/>
      <c r="F67" s="17" t="s">
        <v>31</v>
      </c>
      <c r="G67" s="15" t="s">
        <v>62</v>
      </c>
      <c r="H67" s="222" t="s">
        <v>69</v>
      </c>
      <c r="I67" s="223"/>
      <c r="J67" s="9" t="s">
        <v>63</v>
      </c>
      <c r="K67" s="9" t="s">
        <v>21</v>
      </c>
    </row>
    <row r="68" spans="2:11" s="55" customFormat="1" x14ac:dyDescent="0.35">
      <c r="B68" s="2" t="str">
        <f>B12</f>
        <v>Student 7</v>
      </c>
      <c r="C68" s="12" t="e">
        <f>E12</f>
        <v>#N/A</v>
      </c>
      <c r="D68" s="224" t="e">
        <f>F12</f>
        <v>#N/A</v>
      </c>
      <c r="E68" s="225"/>
      <c r="F68" s="18" t="e">
        <f>G12</f>
        <v>#N/A</v>
      </c>
      <c r="G68" s="16">
        <f>H12</f>
        <v>0</v>
      </c>
      <c r="H68" s="226">
        <f>I12</f>
        <v>0</v>
      </c>
      <c r="I68" s="227"/>
      <c r="J68" s="58">
        <f>J12</f>
        <v>0</v>
      </c>
      <c r="K68" s="37">
        <f>K12</f>
        <v>0</v>
      </c>
    </row>
    <row r="69" spans="2:11" s="55" customFormat="1" x14ac:dyDescent="0.35">
      <c r="B69" s="219" t="s">
        <v>72</v>
      </c>
      <c r="C69" s="219"/>
      <c r="D69" s="219"/>
      <c r="E69" s="219"/>
      <c r="F69" s="219"/>
      <c r="G69" s="219"/>
      <c r="H69" s="219"/>
      <c r="I69" s="219"/>
      <c r="J69" s="219"/>
      <c r="K69" s="219"/>
    </row>
    <row r="70" spans="2:11" s="55" customFormat="1" x14ac:dyDescent="0.35">
      <c r="B70" s="219" t="s">
        <v>60</v>
      </c>
      <c r="C70" s="219"/>
      <c r="D70" s="219"/>
      <c r="E70" s="219"/>
      <c r="F70" s="219"/>
      <c r="G70" s="219"/>
      <c r="H70" s="219"/>
      <c r="I70" s="219"/>
      <c r="J70" s="219"/>
      <c r="K70" s="219"/>
    </row>
    <row r="71" spans="2:11" s="55" customFormat="1" x14ac:dyDescent="0.35">
      <c r="B71" s="219" t="s">
        <v>59</v>
      </c>
      <c r="C71" s="219"/>
      <c r="D71" s="219"/>
      <c r="E71" s="219"/>
      <c r="F71" s="219"/>
      <c r="G71" s="219"/>
      <c r="H71" s="219"/>
      <c r="I71" s="219"/>
      <c r="J71" s="219"/>
      <c r="K71" s="219"/>
    </row>
    <row r="72" spans="2:11" s="55" customFormat="1" ht="25.25" customHeight="1" x14ac:dyDescent="0.35">
      <c r="B72" s="2" t="str">
        <f>StudentInfo!B9</f>
        <v>Student 7</v>
      </c>
      <c r="C72" s="2">
        <f>StudentInfo!C9</f>
        <v>700000007</v>
      </c>
      <c r="D72" s="228" t="s">
        <v>25</v>
      </c>
      <c r="E72" s="229"/>
      <c r="F72" s="221"/>
      <c r="G72" s="221"/>
      <c r="H72" s="221"/>
      <c r="I72" s="2" t="s">
        <v>0</v>
      </c>
      <c r="J72" s="218"/>
      <c r="K72" s="218"/>
    </row>
    <row r="73" spans="2:11" s="55" customFormat="1" x14ac:dyDescent="0.35">
      <c r="B73" s="13"/>
      <c r="C73" s="13"/>
    </row>
    <row r="74" spans="2:11" s="55" customFormat="1" ht="43.25" customHeight="1" x14ac:dyDescent="0.35">
      <c r="B74" s="2"/>
      <c r="C74" s="9" t="s">
        <v>26</v>
      </c>
      <c r="D74" s="222" t="s">
        <v>69</v>
      </c>
      <c r="E74" s="223"/>
      <c r="F74" s="17" t="s">
        <v>31</v>
      </c>
      <c r="G74" s="15" t="s">
        <v>62</v>
      </c>
      <c r="H74" s="222" t="s">
        <v>69</v>
      </c>
      <c r="I74" s="223"/>
      <c r="J74" s="9" t="s">
        <v>63</v>
      </c>
      <c r="K74" s="9" t="s">
        <v>21</v>
      </c>
    </row>
    <row r="75" spans="2:11" s="55" customFormat="1" x14ac:dyDescent="0.35">
      <c r="B75" s="2" t="str">
        <f>B13</f>
        <v>Student 8</v>
      </c>
      <c r="C75" s="12" t="e">
        <f>E13</f>
        <v>#N/A</v>
      </c>
      <c r="D75" s="224" t="e">
        <f>F13</f>
        <v>#N/A</v>
      </c>
      <c r="E75" s="225"/>
      <c r="F75" s="18" t="e">
        <f>G13</f>
        <v>#N/A</v>
      </c>
      <c r="G75" s="16">
        <f>H13</f>
        <v>0</v>
      </c>
      <c r="H75" s="226">
        <f>I13</f>
        <v>0</v>
      </c>
      <c r="I75" s="227"/>
      <c r="J75" s="58">
        <f>J13</f>
        <v>0</v>
      </c>
      <c r="K75" s="37">
        <f>K13</f>
        <v>0</v>
      </c>
    </row>
    <row r="76" spans="2:11" s="55" customFormat="1" x14ac:dyDescent="0.35">
      <c r="B76" s="219" t="s">
        <v>72</v>
      </c>
      <c r="C76" s="219"/>
      <c r="D76" s="219"/>
      <c r="E76" s="219"/>
      <c r="F76" s="219"/>
      <c r="G76" s="219"/>
      <c r="H76" s="219"/>
      <c r="I76" s="219"/>
      <c r="J76" s="219"/>
      <c r="K76" s="219"/>
    </row>
    <row r="77" spans="2:11" s="55" customFormat="1" x14ac:dyDescent="0.35">
      <c r="B77" s="219" t="s">
        <v>60</v>
      </c>
      <c r="C77" s="219"/>
      <c r="D77" s="219"/>
      <c r="E77" s="219"/>
      <c r="F77" s="219"/>
      <c r="G77" s="219"/>
      <c r="H77" s="219"/>
      <c r="I77" s="219"/>
      <c r="J77" s="219"/>
      <c r="K77" s="219"/>
    </row>
    <row r="78" spans="2:11" s="55" customFormat="1" x14ac:dyDescent="0.35">
      <c r="B78" s="219" t="s">
        <v>59</v>
      </c>
      <c r="C78" s="219"/>
      <c r="D78" s="219"/>
      <c r="E78" s="219"/>
      <c r="F78" s="219"/>
      <c r="G78" s="219"/>
      <c r="H78" s="219"/>
      <c r="I78" s="219"/>
      <c r="J78" s="219"/>
      <c r="K78" s="219"/>
    </row>
    <row r="79" spans="2:11" s="55" customFormat="1" ht="25.25" customHeight="1" x14ac:dyDescent="0.35">
      <c r="B79" s="2" t="str">
        <f>StudentInfo!B10</f>
        <v>Student 8</v>
      </c>
      <c r="C79" s="2">
        <f>StudentInfo!C10</f>
        <v>700000008</v>
      </c>
      <c r="D79" s="228" t="s">
        <v>25</v>
      </c>
      <c r="E79" s="229"/>
      <c r="F79" s="221"/>
      <c r="G79" s="221"/>
      <c r="H79" s="221"/>
      <c r="I79" s="2" t="s">
        <v>0</v>
      </c>
      <c r="J79" s="218"/>
      <c r="K79" s="218"/>
    </row>
    <row r="80" spans="2:11" s="55" customFormat="1" x14ac:dyDescent="0.35">
      <c r="B80" s="13"/>
      <c r="C80" s="13"/>
    </row>
    <row r="81" spans="2:11" s="55" customFormat="1" ht="43.25" customHeight="1" x14ac:dyDescent="0.35">
      <c r="B81" s="2"/>
      <c r="C81" s="9" t="s">
        <v>26</v>
      </c>
      <c r="D81" s="222" t="s">
        <v>69</v>
      </c>
      <c r="E81" s="223"/>
      <c r="F81" s="17" t="s">
        <v>31</v>
      </c>
      <c r="G81" s="15" t="s">
        <v>62</v>
      </c>
      <c r="H81" s="222" t="s">
        <v>69</v>
      </c>
      <c r="I81" s="223"/>
      <c r="J81" s="9" t="s">
        <v>63</v>
      </c>
      <c r="K81" s="9" t="s">
        <v>21</v>
      </c>
    </row>
    <row r="82" spans="2:11" s="55" customFormat="1" x14ac:dyDescent="0.35">
      <c r="B82" s="2" t="str">
        <f>B14</f>
        <v>Student 9</v>
      </c>
      <c r="C82" s="12" t="e">
        <f>E14</f>
        <v>#N/A</v>
      </c>
      <c r="D82" s="224" t="e">
        <f>F14</f>
        <v>#N/A</v>
      </c>
      <c r="E82" s="225"/>
      <c r="F82" s="18" t="e">
        <f>G14</f>
        <v>#N/A</v>
      </c>
      <c r="G82" s="16">
        <f>H14</f>
        <v>0</v>
      </c>
      <c r="H82" s="226">
        <f>I14</f>
        <v>0</v>
      </c>
      <c r="I82" s="227"/>
      <c r="J82" s="58">
        <f>J14</f>
        <v>0</v>
      </c>
      <c r="K82" s="37">
        <f>K14</f>
        <v>0</v>
      </c>
    </row>
    <row r="83" spans="2:11" s="55" customFormat="1" x14ac:dyDescent="0.35">
      <c r="B83" s="219" t="s">
        <v>72</v>
      </c>
      <c r="C83" s="219"/>
      <c r="D83" s="219"/>
      <c r="E83" s="219"/>
      <c r="F83" s="219"/>
      <c r="G83" s="219"/>
      <c r="H83" s="219"/>
      <c r="I83" s="219"/>
      <c r="J83" s="219"/>
      <c r="K83" s="219"/>
    </row>
    <row r="84" spans="2:11" s="55" customFormat="1" x14ac:dyDescent="0.35">
      <c r="B84" s="219" t="s">
        <v>60</v>
      </c>
      <c r="C84" s="219"/>
      <c r="D84" s="219"/>
      <c r="E84" s="219"/>
      <c r="F84" s="219"/>
      <c r="G84" s="219"/>
      <c r="H84" s="219"/>
      <c r="I84" s="219"/>
      <c r="J84" s="219"/>
      <c r="K84" s="219"/>
    </row>
    <row r="85" spans="2:11" s="55" customFormat="1" x14ac:dyDescent="0.35">
      <c r="B85" s="219" t="s">
        <v>59</v>
      </c>
      <c r="C85" s="219"/>
      <c r="D85" s="219"/>
      <c r="E85" s="219"/>
      <c r="F85" s="219"/>
      <c r="G85" s="219"/>
      <c r="H85" s="219"/>
      <c r="I85" s="219"/>
      <c r="J85" s="219"/>
      <c r="K85" s="219"/>
    </row>
    <row r="86" spans="2:11" s="55" customFormat="1" ht="25.25" customHeight="1" x14ac:dyDescent="0.35">
      <c r="B86" s="2" t="str">
        <f>StudentInfo!B11</f>
        <v>Student 9</v>
      </c>
      <c r="C86" s="2">
        <f>StudentInfo!C11</f>
        <v>700000009</v>
      </c>
      <c r="D86" s="228" t="s">
        <v>25</v>
      </c>
      <c r="E86" s="229"/>
      <c r="F86" s="221"/>
      <c r="G86" s="221"/>
      <c r="H86" s="221"/>
      <c r="I86" s="2" t="s">
        <v>0</v>
      </c>
      <c r="J86" s="218"/>
      <c r="K86" s="218"/>
    </row>
    <row r="87" spans="2:11" s="55" customFormat="1" x14ac:dyDescent="0.35">
      <c r="B87" s="13"/>
      <c r="C87" s="13"/>
    </row>
    <row r="88" spans="2:11" s="55" customFormat="1" ht="43.25" customHeight="1" x14ac:dyDescent="0.35">
      <c r="B88" s="2"/>
      <c r="C88" s="9" t="s">
        <v>26</v>
      </c>
      <c r="D88" s="222" t="s">
        <v>69</v>
      </c>
      <c r="E88" s="223"/>
      <c r="F88" s="17" t="s">
        <v>31</v>
      </c>
      <c r="G88" s="15" t="s">
        <v>62</v>
      </c>
      <c r="H88" s="222" t="s">
        <v>69</v>
      </c>
      <c r="I88" s="223"/>
      <c r="J88" s="9" t="s">
        <v>63</v>
      </c>
      <c r="K88" s="9" t="s">
        <v>21</v>
      </c>
    </row>
    <row r="89" spans="2:11" s="55" customFormat="1" x14ac:dyDescent="0.35">
      <c r="B89" s="2" t="str">
        <f>B15</f>
        <v>Student 10</v>
      </c>
      <c r="C89" s="12" t="e">
        <f>E15</f>
        <v>#N/A</v>
      </c>
      <c r="D89" s="224" t="e">
        <f>F15</f>
        <v>#N/A</v>
      </c>
      <c r="E89" s="225"/>
      <c r="F89" s="18" t="e">
        <f>G15</f>
        <v>#N/A</v>
      </c>
      <c r="G89" s="16">
        <f>H15</f>
        <v>0</v>
      </c>
      <c r="H89" s="226">
        <f>I15</f>
        <v>0</v>
      </c>
      <c r="I89" s="227"/>
      <c r="J89" s="58">
        <f>J15</f>
        <v>0</v>
      </c>
      <c r="K89" s="37">
        <f>K15</f>
        <v>0</v>
      </c>
    </row>
    <row r="90" spans="2:11" s="55" customFormat="1" x14ac:dyDescent="0.35">
      <c r="B90" s="219" t="s">
        <v>72</v>
      </c>
      <c r="C90" s="219"/>
      <c r="D90" s="219"/>
      <c r="E90" s="219"/>
      <c r="F90" s="219"/>
      <c r="G90" s="219"/>
      <c r="H90" s="219"/>
      <c r="I90" s="219"/>
      <c r="J90" s="219"/>
      <c r="K90" s="219"/>
    </row>
    <row r="91" spans="2:11" s="55" customFormat="1" x14ac:dyDescent="0.35">
      <c r="B91" s="219" t="s">
        <v>60</v>
      </c>
      <c r="C91" s="219"/>
      <c r="D91" s="219"/>
      <c r="E91" s="219"/>
      <c r="F91" s="219"/>
      <c r="G91" s="219"/>
      <c r="H91" s="219"/>
      <c r="I91" s="219"/>
      <c r="J91" s="219"/>
      <c r="K91" s="219"/>
    </row>
    <row r="92" spans="2:11" s="55" customFormat="1" x14ac:dyDescent="0.35">
      <c r="B92" s="219" t="s">
        <v>59</v>
      </c>
      <c r="C92" s="219"/>
      <c r="D92" s="219"/>
      <c r="E92" s="219"/>
      <c r="F92" s="219"/>
      <c r="G92" s="219"/>
      <c r="H92" s="219"/>
      <c r="I92" s="219"/>
      <c r="J92" s="219"/>
      <c r="K92" s="219"/>
    </row>
    <row r="93" spans="2:11" s="55" customFormat="1" ht="25.25" customHeight="1" x14ac:dyDescent="0.35">
      <c r="B93" s="2" t="str">
        <f>StudentInfo!B12</f>
        <v>Student 10</v>
      </c>
      <c r="C93" s="2">
        <f>StudentInfo!C12</f>
        <v>700000010</v>
      </c>
      <c r="D93" s="228" t="s">
        <v>25</v>
      </c>
      <c r="E93" s="229"/>
      <c r="F93" s="221"/>
      <c r="G93" s="221"/>
      <c r="H93" s="221"/>
      <c r="I93" s="2" t="s">
        <v>0</v>
      </c>
      <c r="J93" s="218"/>
      <c r="K93" s="218"/>
    </row>
  </sheetData>
  <sheetProtection algorithmName="SHA-512" hashValue="ysujwYN420011RgZiSvp9e+x1BTo0vsPw9PJNknQ7my126FVN65cAuyBskPBwoa/uQ6X0VjaoTXC8dzykAAPLw==" saltValue="6yl57CWFN0Pe+ML4AKZe9Q==" spinCount="100000" sheet="1" objects="1" scenarios="1"/>
  <mergeCells count="115">
    <mergeCell ref="D89:E89"/>
    <mergeCell ref="H89:I89"/>
    <mergeCell ref="B90:K90"/>
    <mergeCell ref="B91:K91"/>
    <mergeCell ref="B92:K92"/>
    <mergeCell ref="B83:K83"/>
    <mergeCell ref="B84:K84"/>
    <mergeCell ref="B85:K85"/>
    <mergeCell ref="D88:E88"/>
    <mergeCell ref="H88:I88"/>
    <mergeCell ref="B77:K77"/>
    <mergeCell ref="B78:K78"/>
    <mergeCell ref="D81:E81"/>
    <mergeCell ref="H81:I81"/>
    <mergeCell ref="D82:E82"/>
    <mergeCell ref="H82:I82"/>
    <mergeCell ref="D74:E74"/>
    <mergeCell ref="H74:I74"/>
    <mergeCell ref="D75:E75"/>
    <mergeCell ref="H75:I75"/>
    <mergeCell ref="B76:K76"/>
    <mergeCell ref="H68:I68"/>
    <mergeCell ref="B69:K69"/>
    <mergeCell ref="B70:K70"/>
    <mergeCell ref="B71:K71"/>
    <mergeCell ref="B62:K62"/>
    <mergeCell ref="B63:K63"/>
    <mergeCell ref="B64:K64"/>
    <mergeCell ref="D67:E67"/>
    <mergeCell ref="H67:I67"/>
    <mergeCell ref="B27:K27"/>
    <mergeCell ref="B28:K28"/>
    <mergeCell ref="D23:K23"/>
    <mergeCell ref="D25:E25"/>
    <mergeCell ref="H25:I25"/>
    <mergeCell ref="D26:E26"/>
    <mergeCell ref="H26:I26"/>
    <mergeCell ref="F86:H86"/>
    <mergeCell ref="D86:E86"/>
    <mergeCell ref="D37:E37"/>
    <mergeCell ref="D44:E44"/>
    <mergeCell ref="F65:H65"/>
    <mergeCell ref="F72:H72"/>
    <mergeCell ref="F58:H58"/>
    <mergeCell ref="F79:H79"/>
    <mergeCell ref="B23:C23"/>
    <mergeCell ref="B29:K29"/>
    <mergeCell ref="B35:K35"/>
    <mergeCell ref="B36:K36"/>
    <mergeCell ref="D39:E39"/>
    <mergeCell ref="H39:I39"/>
    <mergeCell ref="D40:E40"/>
    <mergeCell ref="H40:I40"/>
    <mergeCell ref="D32:E32"/>
    <mergeCell ref="D93:E93"/>
    <mergeCell ref="F30:H30"/>
    <mergeCell ref="F37:H37"/>
    <mergeCell ref="F44:H44"/>
    <mergeCell ref="F51:H51"/>
    <mergeCell ref="D51:E51"/>
    <mergeCell ref="D58:E58"/>
    <mergeCell ref="D65:E65"/>
    <mergeCell ref="D72:E72"/>
    <mergeCell ref="D79:E79"/>
    <mergeCell ref="D30:E30"/>
    <mergeCell ref="H32:I32"/>
    <mergeCell ref="D33:E33"/>
    <mergeCell ref="H33:I33"/>
    <mergeCell ref="B34:K34"/>
    <mergeCell ref="D47:E47"/>
    <mergeCell ref="H47:I47"/>
    <mergeCell ref="B48:K48"/>
    <mergeCell ref="B49:K49"/>
    <mergeCell ref="B50:K50"/>
    <mergeCell ref="B41:K41"/>
    <mergeCell ref="B42:K42"/>
    <mergeCell ref="B43:K43"/>
    <mergeCell ref="D46:E46"/>
    <mergeCell ref="F93:H93"/>
    <mergeCell ref="J30:K30"/>
    <mergeCell ref="J37:K37"/>
    <mergeCell ref="J44:K44"/>
    <mergeCell ref="J51:K51"/>
    <mergeCell ref="J58:K58"/>
    <mergeCell ref="J65:K65"/>
    <mergeCell ref="J72:K72"/>
    <mergeCell ref="J79:K79"/>
    <mergeCell ref="J86:K86"/>
    <mergeCell ref="J93:K93"/>
    <mergeCell ref="H46:I46"/>
    <mergeCell ref="B56:K56"/>
    <mergeCell ref="B57:K57"/>
    <mergeCell ref="D60:E60"/>
    <mergeCell ref="H60:I60"/>
    <mergeCell ref="D61:E61"/>
    <mergeCell ref="H61:I61"/>
    <mergeCell ref="D53:E53"/>
    <mergeCell ref="H53:I53"/>
    <mergeCell ref="D54:E54"/>
    <mergeCell ref="H54:I54"/>
    <mergeCell ref="B55:K55"/>
    <mergeCell ref="D68:E68"/>
    <mergeCell ref="E4:G4"/>
    <mergeCell ref="H4:K4"/>
    <mergeCell ref="G1:H1"/>
    <mergeCell ref="I1:K1"/>
    <mergeCell ref="B1:F1"/>
    <mergeCell ref="D22:H22"/>
    <mergeCell ref="J22:K22"/>
    <mergeCell ref="D2:E2"/>
    <mergeCell ref="G2:H2"/>
    <mergeCell ref="B18:K18"/>
    <mergeCell ref="B19:K19"/>
    <mergeCell ref="B20:K20"/>
    <mergeCell ref="B22:C22"/>
  </mergeCells>
  <pageMargins left="0.7" right="0.7" top="0.75" bottom="0.75" header="0.3" footer="0.3"/>
  <pageSetup scale="74" orientation="landscape" r:id="rId1"/>
  <rowBreaks count="10" manualBreakCount="10">
    <brk id="24" min="1" max="10" man="1"/>
    <brk id="31" min="1" max="10" man="1"/>
    <brk id="38" min="1" max="10" man="1"/>
    <brk id="45" min="1" max="10" man="1"/>
    <brk id="52" min="1" max="10" man="1"/>
    <brk id="59" min="1" max="10" man="1"/>
    <brk id="66" min="1" max="10" man="1"/>
    <brk id="73" min="1" max="10" man="1"/>
    <brk id="80" max="16383" man="1"/>
    <brk id="8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DoNotTouch!$B$1:$B$5</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0"/>
  <sheetViews>
    <sheetView zoomScale="90" zoomScaleNormal="90" workbookViewId="0">
      <selection activeCell="E21" sqref="E21"/>
    </sheetView>
  </sheetViews>
  <sheetFormatPr defaultRowHeight="14.5" x14ac:dyDescent="0.35"/>
  <cols>
    <col min="1" max="1" width="3.90625" customWidth="1"/>
    <col min="2" max="2" width="38.36328125" bestFit="1" customWidth="1"/>
    <col min="3" max="3" width="16.453125" bestFit="1" customWidth="1"/>
    <col min="4" max="4" width="1.6328125" bestFit="1" customWidth="1"/>
    <col min="5" max="5" width="15.6328125" customWidth="1"/>
    <col min="6" max="6" width="20.54296875" bestFit="1" customWidth="1"/>
    <col min="7" max="7" width="3.6328125" customWidth="1"/>
  </cols>
  <sheetData>
    <row r="1" spans="1:7" s="14" customFormat="1" x14ac:dyDescent="0.35">
      <c r="A1" s="26"/>
      <c r="B1" s="26"/>
      <c r="C1" s="26"/>
      <c r="D1" s="26"/>
      <c r="E1" s="26"/>
      <c r="F1" s="26"/>
      <c r="G1" s="26"/>
    </row>
    <row r="2" spans="1:7" ht="110.4" customHeight="1" x14ac:dyDescent="0.35">
      <c r="A2" s="26"/>
      <c r="B2" s="72" t="s">
        <v>54</v>
      </c>
      <c r="E2" s="242" t="s">
        <v>58</v>
      </c>
      <c r="F2" s="242"/>
      <c r="G2" s="26"/>
    </row>
    <row r="3" spans="1:7" s="14" customFormat="1" ht="14.4" customHeight="1" x14ac:dyDescent="0.35">
      <c r="A3" s="26"/>
      <c r="B3" s="73" t="s">
        <v>42</v>
      </c>
      <c r="E3" s="219"/>
      <c r="F3" s="219"/>
      <c r="G3" s="26"/>
    </row>
    <row r="4" spans="1:7" s="14" customFormat="1" ht="14.4" customHeight="1" x14ac:dyDescent="0.35">
      <c r="A4" s="26"/>
      <c r="B4" s="73" t="s">
        <v>43</v>
      </c>
      <c r="E4" s="219"/>
      <c r="F4" s="219"/>
      <c r="G4" s="26"/>
    </row>
    <row r="5" spans="1:7" s="14" customFormat="1" ht="14.4" customHeight="1" x14ac:dyDescent="0.35">
      <c r="A5" s="26"/>
      <c r="B5" s="73" t="s">
        <v>44</v>
      </c>
      <c r="E5" s="219"/>
      <c r="F5" s="219"/>
      <c r="G5" s="26"/>
    </row>
    <row r="6" spans="1:7" s="14" customFormat="1" ht="14.4" customHeight="1" x14ac:dyDescent="0.35">
      <c r="A6" s="26"/>
      <c r="B6" s="73" t="s">
        <v>45</v>
      </c>
      <c r="E6" s="219"/>
      <c r="F6" s="219"/>
      <c r="G6" s="26"/>
    </row>
    <row r="7" spans="1:7" s="14" customFormat="1" ht="14.4" customHeight="1" x14ac:dyDescent="0.35">
      <c r="A7" s="26"/>
      <c r="B7" s="6"/>
      <c r="E7" s="219"/>
      <c r="F7" s="219"/>
      <c r="G7" s="26"/>
    </row>
    <row r="8" spans="1:7" s="14" customFormat="1" ht="14.4" customHeight="1" x14ac:dyDescent="0.35">
      <c r="A8" s="26"/>
      <c r="B8" s="13" t="s">
        <v>46</v>
      </c>
      <c r="C8" s="243" t="str">
        <f>CONCATENATE(LEFT(B3,5),"-",TEXT(C21,"mmdd"),"-",TEXT(E21,"mmdd"))</f>
        <v>Emplo-0509-0531</v>
      </c>
      <c r="D8" s="243"/>
      <c r="E8" s="243"/>
      <c r="F8" s="243"/>
      <c r="G8" s="26"/>
    </row>
    <row r="9" spans="1:7" s="14" customFormat="1" ht="14.4" customHeight="1" x14ac:dyDescent="0.35">
      <c r="A9" s="26"/>
      <c r="B9" s="13" t="s">
        <v>47</v>
      </c>
      <c r="C9" s="244">
        <f ca="1">TODAY()</f>
        <v>44644</v>
      </c>
      <c r="D9" s="244"/>
      <c r="E9" s="244"/>
      <c r="F9" s="244"/>
      <c r="G9" s="26"/>
    </row>
    <row r="10" spans="1:7" ht="15" customHeight="1" x14ac:dyDescent="0.35">
      <c r="A10" s="26"/>
      <c r="E10" s="219"/>
      <c r="F10" s="219"/>
      <c r="G10" s="26"/>
    </row>
    <row r="11" spans="1:7" ht="14.4" customHeight="1" x14ac:dyDescent="0.35">
      <c r="A11" s="26"/>
      <c r="B11" s="28" t="s">
        <v>33</v>
      </c>
      <c r="E11" s="234" t="s">
        <v>41</v>
      </c>
      <c r="F11" s="235"/>
      <c r="G11" s="26"/>
    </row>
    <row r="12" spans="1:7" ht="14.4" customHeight="1" x14ac:dyDescent="0.35">
      <c r="A12" s="26"/>
      <c r="B12" s="27" t="s">
        <v>34</v>
      </c>
      <c r="E12" s="236" t="str">
        <f>B3</f>
        <v>Employer Name</v>
      </c>
      <c r="F12" s="237"/>
      <c r="G12" s="26"/>
    </row>
    <row r="13" spans="1:7" ht="14.4" customHeight="1" x14ac:dyDescent="0.35">
      <c r="A13" s="26"/>
      <c r="B13" s="27" t="s">
        <v>35</v>
      </c>
      <c r="E13" s="236" t="str">
        <f>B4</f>
        <v>Employer Address 1</v>
      </c>
      <c r="F13" s="237"/>
      <c r="G13" s="26"/>
    </row>
    <row r="14" spans="1:7" ht="14.4" customHeight="1" x14ac:dyDescent="0.35">
      <c r="A14" s="26"/>
      <c r="B14" s="27" t="s">
        <v>36</v>
      </c>
      <c r="E14" s="236" t="str">
        <f>B5</f>
        <v>Employer Address 2</v>
      </c>
      <c r="F14" s="237"/>
      <c r="G14" s="26"/>
    </row>
    <row r="15" spans="1:7" ht="14.4" customHeight="1" x14ac:dyDescent="0.35">
      <c r="A15" s="26"/>
      <c r="B15" s="27" t="s">
        <v>70</v>
      </c>
      <c r="E15" s="236" t="str">
        <f>B6</f>
        <v>City, State, Zip</v>
      </c>
      <c r="F15" s="237"/>
      <c r="G15" s="26"/>
    </row>
    <row r="16" spans="1:7" ht="14.4" customHeight="1" x14ac:dyDescent="0.35">
      <c r="A16" s="26"/>
      <c r="B16" s="27" t="s">
        <v>71</v>
      </c>
      <c r="E16" s="238" t="s">
        <v>55</v>
      </c>
      <c r="F16" s="239"/>
      <c r="G16" s="26"/>
    </row>
    <row r="17" spans="1:7" ht="14.4" customHeight="1" x14ac:dyDescent="0.35">
      <c r="A17" s="26"/>
      <c r="B17" s="27" t="s">
        <v>37</v>
      </c>
      <c r="E17" s="238" t="s">
        <v>56</v>
      </c>
      <c r="F17" s="239"/>
      <c r="G17" s="26"/>
    </row>
    <row r="18" spans="1:7" ht="5" customHeight="1" x14ac:dyDescent="0.35">
      <c r="A18" s="26"/>
      <c r="B18" s="27"/>
      <c r="E18" s="238"/>
      <c r="F18" s="239"/>
      <c r="G18" s="26"/>
    </row>
    <row r="19" spans="1:7" ht="15" customHeight="1" x14ac:dyDescent="0.35">
      <c r="A19" s="26"/>
      <c r="B19" s="3" t="s">
        <v>38</v>
      </c>
      <c r="E19" s="240" t="s">
        <v>57</v>
      </c>
      <c r="F19" s="241"/>
      <c r="G19" s="26"/>
    </row>
    <row r="20" spans="1:7" x14ac:dyDescent="0.35">
      <c r="A20" s="26"/>
      <c r="G20" s="26"/>
    </row>
    <row r="21" spans="1:7" x14ac:dyDescent="0.35">
      <c r="A21" s="26"/>
      <c r="B21" s="13" t="s">
        <v>39</v>
      </c>
      <c r="C21" s="22">
        <f>'Payroll Export'!F2</f>
        <v>44690</v>
      </c>
      <c r="D21" s="20" t="s">
        <v>40</v>
      </c>
      <c r="E21" s="21">
        <f>'Payroll Export'!I2</f>
        <v>44712</v>
      </c>
      <c r="F21" s="24"/>
      <c r="G21" s="26"/>
    </row>
    <row r="22" spans="1:7" ht="15" thickBot="1" x14ac:dyDescent="0.4">
      <c r="A22" s="26"/>
      <c r="G22" s="26"/>
    </row>
    <row r="23" spans="1:7" x14ac:dyDescent="0.35">
      <c r="A23" s="26"/>
      <c r="B23" s="29" t="s">
        <v>48</v>
      </c>
      <c r="C23" s="30" t="s">
        <v>50</v>
      </c>
      <c r="D23" s="232"/>
      <c r="E23" s="232"/>
      <c r="F23" s="25" t="s">
        <v>51</v>
      </c>
      <c r="G23" s="26"/>
    </row>
    <row r="24" spans="1:7" s="60" customFormat="1" x14ac:dyDescent="0.35">
      <c r="A24" s="26"/>
      <c r="B24" s="105" t="s">
        <v>49</v>
      </c>
      <c r="C24" s="90">
        <f>ReimbursementCalc!G25</f>
        <v>0</v>
      </c>
      <c r="D24" s="233"/>
      <c r="E24" s="233"/>
      <c r="F24" s="106">
        <f>ReimbursementCalc!H25</f>
        <v>0</v>
      </c>
      <c r="G24" s="26"/>
    </row>
    <row r="25" spans="1:7" s="60" customFormat="1" ht="6" customHeight="1" x14ac:dyDescent="0.35">
      <c r="A25" s="26"/>
      <c r="B25" s="101"/>
      <c r="C25" s="91"/>
      <c r="D25" s="96"/>
      <c r="E25" s="96"/>
      <c r="F25" s="102"/>
      <c r="G25" s="26"/>
    </row>
    <row r="26" spans="1:7" s="60" customFormat="1" ht="15" thickBot="1" x14ac:dyDescent="0.4">
      <c r="A26" s="26"/>
      <c r="B26" s="107" t="s">
        <v>89</v>
      </c>
      <c r="C26" s="103">
        <f>ReimbursementCalc!G40</f>
        <v>0</v>
      </c>
      <c r="D26" s="104"/>
      <c r="E26" s="104"/>
      <c r="F26" s="108">
        <f>ReimbursementCalc!H40</f>
        <v>0</v>
      </c>
      <c r="G26" s="26"/>
    </row>
    <row r="27" spans="1:7" s="60" customFormat="1" ht="6.65" customHeight="1" thickTop="1" x14ac:dyDescent="0.35">
      <c r="A27" s="26"/>
      <c r="B27" s="101"/>
      <c r="C27" s="91"/>
      <c r="D27" s="96"/>
      <c r="E27" s="96"/>
      <c r="F27" s="102"/>
      <c r="G27" s="26"/>
    </row>
    <row r="28" spans="1:7" ht="15" thickBot="1" x14ac:dyDescent="0.4">
      <c r="A28" s="26"/>
      <c r="B28" s="230" t="s">
        <v>52</v>
      </c>
      <c r="C28" s="231"/>
      <c r="D28" s="231"/>
      <c r="E28" s="231"/>
      <c r="F28" s="31">
        <f>F26</f>
        <v>0</v>
      </c>
      <c r="G28" s="26"/>
    </row>
    <row r="29" spans="1:7" s="14" customFormat="1" x14ac:dyDescent="0.35">
      <c r="A29" s="26"/>
      <c r="B29" s="40"/>
      <c r="C29" s="40"/>
      <c r="D29" s="40"/>
      <c r="E29" s="40"/>
      <c r="F29" s="23"/>
      <c r="G29" s="26"/>
    </row>
    <row r="30" spans="1:7" x14ac:dyDescent="0.35">
      <c r="A30" s="26"/>
      <c r="B30" s="26"/>
      <c r="C30" s="26"/>
      <c r="D30" s="26"/>
      <c r="E30" s="26"/>
      <c r="F30" s="26"/>
      <c r="G30" s="26"/>
    </row>
  </sheetData>
  <sheetProtection algorithmName="SHA-512" hashValue="2x8oclDWwq+BbO6NJ6cVuuODLpG6zhJFLv41OTgY9LOPHGgb5QqsedJ+p7pL/Q/9D88Z0yomS/G0uEaIdIMi6g==" saltValue="YnZSKHvJH1AlMvzmMwr/1w==" spinCount="100000" sheet="1" objects="1" scenarios="1"/>
  <mergeCells count="21">
    <mergeCell ref="E7:F7"/>
    <mergeCell ref="E18:F18"/>
    <mergeCell ref="E19:F19"/>
    <mergeCell ref="E2:F2"/>
    <mergeCell ref="E3:F3"/>
    <mergeCell ref="E4:F4"/>
    <mergeCell ref="E5:F5"/>
    <mergeCell ref="E6:F6"/>
    <mergeCell ref="C8:F8"/>
    <mergeCell ref="C9:F9"/>
    <mergeCell ref="B28:E28"/>
    <mergeCell ref="D23:E23"/>
    <mergeCell ref="D24:E24"/>
    <mergeCell ref="E10:F10"/>
    <mergeCell ref="E11:F11"/>
    <mergeCell ref="E12:F12"/>
    <mergeCell ref="E13:F13"/>
    <mergeCell ref="E14:F14"/>
    <mergeCell ref="E15:F15"/>
    <mergeCell ref="E16:F16"/>
    <mergeCell ref="E17:F17"/>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H26"/>
  <sheetViews>
    <sheetView workbookViewId="0">
      <selection activeCell="D6" sqref="D6"/>
    </sheetView>
  </sheetViews>
  <sheetFormatPr defaultRowHeight="14.5" x14ac:dyDescent="0.35"/>
  <cols>
    <col min="2" max="2" width="14.6328125" bestFit="1" customWidth="1"/>
    <col min="3" max="3" width="9.6328125" bestFit="1" customWidth="1"/>
    <col min="4" max="4" width="10.6328125" bestFit="1" customWidth="1"/>
    <col min="6" max="6" width="17.36328125" bestFit="1" customWidth="1"/>
    <col min="7" max="7" width="10.453125" bestFit="1" customWidth="1"/>
    <col min="8" max="8" width="15.90625" bestFit="1" customWidth="1"/>
  </cols>
  <sheetData>
    <row r="1" spans="2:8" x14ac:dyDescent="0.35">
      <c r="B1" s="2" t="s">
        <v>86</v>
      </c>
      <c r="C1" s="2" t="s">
        <v>23</v>
      </c>
      <c r="D1" s="2" t="s">
        <v>24</v>
      </c>
      <c r="E1" s="60"/>
      <c r="F1" s="2" t="s">
        <v>81</v>
      </c>
      <c r="G1" s="2" t="s">
        <v>82</v>
      </c>
      <c r="H1" s="2" t="s">
        <v>85</v>
      </c>
    </row>
    <row r="2" spans="2:8" x14ac:dyDescent="0.35">
      <c r="B2" s="2" t="s">
        <v>128</v>
      </c>
      <c r="C2" s="110">
        <v>44690</v>
      </c>
      <c r="D2" s="110">
        <v>44773</v>
      </c>
      <c r="F2" s="111" t="s">
        <v>84</v>
      </c>
      <c r="G2" s="112">
        <v>0</v>
      </c>
      <c r="H2" s="112">
        <v>0</v>
      </c>
    </row>
    <row r="3" spans="2:8" x14ac:dyDescent="0.35">
      <c r="B3" s="92" t="s">
        <v>125</v>
      </c>
      <c r="C3" s="110">
        <v>44690</v>
      </c>
      <c r="D3" s="110">
        <v>44712</v>
      </c>
      <c r="F3" s="2" t="s">
        <v>83</v>
      </c>
      <c r="G3" s="112">
        <v>0.5</v>
      </c>
      <c r="H3" s="112">
        <v>0.5</v>
      </c>
    </row>
    <row r="4" spans="2:8" x14ac:dyDescent="0.35">
      <c r="B4" s="92" t="s">
        <v>126</v>
      </c>
      <c r="C4" s="110">
        <v>44713</v>
      </c>
      <c r="D4" s="110">
        <v>44742</v>
      </c>
    </row>
    <row r="5" spans="2:8" x14ac:dyDescent="0.35">
      <c r="B5" s="92" t="s">
        <v>127</v>
      </c>
      <c r="C5" s="110">
        <v>44743</v>
      </c>
      <c r="D5" s="110">
        <v>44773</v>
      </c>
    </row>
    <row r="6" spans="2:8" x14ac:dyDescent="0.35">
      <c r="B6" s="92" t="s">
        <v>129</v>
      </c>
    </row>
    <row r="26" spans="6:6" x14ac:dyDescent="0.35">
      <c r="F26" t="s">
        <v>113</v>
      </c>
    </row>
  </sheetData>
  <sheetProtection algorithmName="SHA-512" hashValue="1R8KIg3IwKcC7GItmznxiWV2k7l6X48lJ0ltSvpNzg/jsZJDlL1ecNkUuABCURlj9mDufiFB9ZjpXlq9++GcQQ==" saltValue="XqFNNEPWAhJPs7WBTqR52A=="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C1:R41"/>
  <sheetViews>
    <sheetView zoomScale="70" zoomScaleNormal="70" workbookViewId="0">
      <selection activeCell="R8" sqref="R8"/>
    </sheetView>
  </sheetViews>
  <sheetFormatPr defaultRowHeight="14.5" x14ac:dyDescent="0.35"/>
  <cols>
    <col min="3" max="12" width="14.54296875" customWidth="1"/>
  </cols>
  <sheetData>
    <row r="1" spans="3:18" x14ac:dyDescent="0.35">
      <c r="C1" s="60"/>
      <c r="D1" s="60"/>
      <c r="E1" s="95"/>
      <c r="F1" s="213" t="str">
        <f>'Payroll Export'!E4</f>
        <v>Current Pay Period</v>
      </c>
      <c r="G1" s="213"/>
      <c r="H1" s="213"/>
      <c r="I1" s="213" t="str">
        <f>'Payroll Export'!H4</f>
        <v>Cumulative through Last Day of Selected Pay Period</v>
      </c>
      <c r="J1" s="213"/>
      <c r="K1" s="213"/>
      <c r="L1" s="213"/>
      <c r="M1" s="60"/>
      <c r="N1" s="60"/>
      <c r="O1" s="60"/>
      <c r="P1" s="60"/>
      <c r="Q1" s="60"/>
      <c r="R1" s="60"/>
    </row>
    <row r="2" spans="3:18" ht="58" x14ac:dyDescent="0.35">
      <c r="C2" s="61" t="str">
        <f>'Payroll Export'!B5</f>
        <v>Student</v>
      </c>
      <c r="D2" s="2" t="str">
        <f>'Payroll Export'!C5</f>
        <v>Program</v>
      </c>
      <c r="E2" s="2" t="str">
        <f>'Payroll Export'!D5</f>
        <v>Match Rate</v>
      </c>
      <c r="F2" s="97" t="str">
        <f>'Payroll Export'!E5</f>
        <v>Total Hours Worked In Pay Period</v>
      </c>
      <c r="G2" s="98" t="str">
        <f>'Payroll Export'!F5</f>
        <v>Gross Wages Earned/Gross Amount Paid</v>
      </c>
      <c r="H2" s="99" t="str">
        <f>'Payroll Export'!G5</f>
        <v>Match Request</v>
      </c>
      <c r="I2" s="97" t="str">
        <f>'Payroll Export'!H5</f>
        <v>Total Hours Worked 
in Academic Year</v>
      </c>
      <c r="J2" s="98" t="str">
        <f>'Payroll Export'!I5</f>
        <v>Gross Wages Earned/Gross Amount Paid</v>
      </c>
      <c r="K2" s="100" t="str">
        <f>'Payroll Export'!J5</f>
        <v>Match Amount</v>
      </c>
      <c r="L2" s="100" t="str">
        <f>'Payroll Export'!K5</f>
        <v>Amount of Award Remaining</v>
      </c>
      <c r="M2" s="60"/>
      <c r="N2" s="60"/>
      <c r="O2" s="60"/>
      <c r="P2" s="60"/>
      <c r="Q2" s="60"/>
      <c r="R2" s="60"/>
    </row>
    <row r="3" spans="3:18" x14ac:dyDescent="0.35">
      <c r="C3" s="61" t="str">
        <f>'Payroll Export'!B6</f>
        <v>Student1</v>
      </c>
      <c r="D3" s="10" t="str">
        <f>'Payroll Export'!C6</f>
        <v>---</v>
      </c>
      <c r="E3" s="93">
        <f>'Payroll Export'!D6</f>
        <v>0</v>
      </c>
      <c r="F3" s="86" t="e">
        <f>'Payroll Export'!E6</f>
        <v>#N/A</v>
      </c>
      <c r="G3" s="77" t="e">
        <f>'Payroll Export'!F6</f>
        <v>#N/A</v>
      </c>
      <c r="H3" s="18" t="e">
        <f>'Payroll Export'!G6</f>
        <v>#N/A</v>
      </c>
      <c r="I3" s="16">
        <f>'Payroll Export'!H6</f>
        <v>0</v>
      </c>
      <c r="J3" s="81">
        <f>'Payroll Export'!I6</f>
        <v>0</v>
      </c>
      <c r="K3" s="59">
        <f>'Payroll Export'!J6</f>
        <v>0</v>
      </c>
      <c r="L3" s="37">
        <f>'Payroll Export'!K6</f>
        <v>0</v>
      </c>
      <c r="M3" s="60"/>
      <c r="N3" s="60"/>
      <c r="O3" s="60"/>
      <c r="P3" s="60"/>
      <c r="Q3" s="60"/>
      <c r="R3" s="60"/>
    </row>
    <row r="4" spans="3:18" x14ac:dyDescent="0.35">
      <c r="C4" s="61" t="str">
        <f>'Payroll Export'!B7</f>
        <v>Student 2</v>
      </c>
      <c r="D4" s="10" t="str">
        <f>'Payroll Export'!C7</f>
        <v>---</v>
      </c>
      <c r="E4" s="93">
        <f>'Payroll Export'!D7</f>
        <v>0</v>
      </c>
      <c r="F4" s="86" t="e">
        <f>'Payroll Export'!E7</f>
        <v>#N/A</v>
      </c>
      <c r="G4" s="77" t="e">
        <f>'Payroll Export'!F7</f>
        <v>#N/A</v>
      </c>
      <c r="H4" s="18" t="e">
        <f>'Payroll Export'!G7</f>
        <v>#N/A</v>
      </c>
      <c r="I4" s="16">
        <f>'Payroll Export'!H7</f>
        <v>0</v>
      </c>
      <c r="J4" s="81">
        <f>'Payroll Export'!I7</f>
        <v>0</v>
      </c>
      <c r="K4" s="59">
        <f>'Payroll Export'!J7</f>
        <v>0</v>
      </c>
      <c r="L4" s="37">
        <f>'Payroll Export'!K7</f>
        <v>0</v>
      </c>
      <c r="M4" s="60"/>
      <c r="N4" s="60"/>
      <c r="O4" s="60"/>
      <c r="P4" s="60"/>
      <c r="Q4" s="60"/>
      <c r="R4" s="60"/>
    </row>
    <row r="5" spans="3:18" x14ac:dyDescent="0.35">
      <c r="C5" s="61" t="str">
        <f>'Payroll Export'!B8</f>
        <v>Student 3</v>
      </c>
      <c r="D5" s="10" t="str">
        <f>'Payroll Export'!C8</f>
        <v>---</v>
      </c>
      <c r="E5" s="93">
        <f>'Payroll Export'!D8</f>
        <v>0</v>
      </c>
      <c r="F5" s="86" t="e">
        <f>'Payroll Export'!E8</f>
        <v>#N/A</v>
      </c>
      <c r="G5" s="77" t="e">
        <f>'Payroll Export'!F8</f>
        <v>#N/A</v>
      </c>
      <c r="H5" s="18" t="e">
        <f>'Payroll Export'!G8</f>
        <v>#N/A</v>
      </c>
      <c r="I5" s="16">
        <f>'Payroll Export'!H8</f>
        <v>0</v>
      </c>
      <c r="J5" s="81">
        <f>'Payroll Export'!I8</f>
        <v>0</v>
      </c>
      <c r="K5" s="59">
        <f>'Payroll Export'!J8</f>
        <v>0</v>
      </c>
      <c r="L5" s="37">
        <f>'Payroll Export'!K8</f>
        <v>0</v>
      </c>
      <c r="M5" s="60"/>
      <c r="N5" s="60"/>
      <c r="O5" s="60"/>
      <c r="P5" s="60"/>
      <c r="Q5" s="60"/>
      <c r="R5" s="60"/>
    </row>
    <row r="6" spans="3:18" x14ac:dyDescent="0.35">
      <c r="C6" s="61" t="str">
        <f>'Payroll Export'!B9</f>
        <v>Student 4</v>
      </c>
      <c r="D6" s="10" t="str">
        <f>'Payroll Export'!C9</f>
        <v>---</v>
      </c>
      <c r="E6" s="93">
        <f>'Payroll Export'!D9</f>
        <v>0</v>
      </c>
      <c r="F6" s="86" t="e">
        <f>'Payroll Export'!E9</f>
        <v>#N/A</v>
      </c>
      <c r="G6" s="77" t="e">
        <f>'Payroll Export'!F9</f>
        <v>#N/A</v>
      </c>
      <c r="H6" s="18" t="e">
        <f>'Payroll Export'!G9</f>
        <v>#N/A</v>
      </c>
      <c r="I6" s="16">
        <f>'Payroll Export'!H9</f>
        <v>0</v>
      </c>
      <c r="J6" s="81">
        <f>'Payroll Export'!I9</f>
        <v>0</v>
      </c>
      <c r="K6" s="59">
        <f>'Payroll Export'!J9</f>
        <v>0</v>
      </c>
      <c r="L6" s="37">
        <f>'Payroll Export'!K9</f>
        <v>0</v>
      </c>
      <c r="M6" s="60"/>
      <c r="N6" s="60"/>
      <c r="O6" s="60"/>
      <c r="P6" s="60"/>
      <c r="Q6" s="60"/>
      <c r="R6" s="60"/>
    </row>
    <row r="7" spans="3:18" x14ac:dyDescent="0.35">
      <c r="C7" s="61" t="str">
        <f>'Payroll Export'!B10</f>
        <v>Student 5</v>
      </c>
      <c r="D7" s="10" t="str">
        <f>'Payroll Export'!C10</f>
        <v>---</v>
      </c>
      <c r="E7" s="93">
        <f>'Payroll Export'!D10</f>
        <v>0</v>
      </c>
      <c r="F7" s="86" t="e">
        <f>'Payroll Export'!E10</f>
        <v>#N/A</v>
      </c>
      <c r="G7" s="77" t="e">
        <f>'Payroll Export'!F10</f>
        <v>#N/A</v>
      </c>
      <c r="H7" s="18" t="e">
        <f>'Payroll Export'!G10</f>
        <v>#N/A</v>
      </c>
      <c r="I7" s="16">
        <f>'Payroll Export'!H10</f>
        <v>0</v>
      </c>
      <c r="J7" s="81">
        <f>'Payroll Export'!I10</f>
        <v>0</v>
      </c>
      <c r="K7" s="59">
        <f>'Payroll Export'!J10</f>
        <v>0</v>
      </c>
      <c r="L7" s="37">
        <f>'Payroll Export'!K10</f>
        <v>0</v>
      </c>
      <c r="M7" s="60"/>
      <c r="N7" s="60"/>
      <c r="O7" s="60"/>
      <c r="P7" s="60"/>
      <c r="Q7" s="60"/>
      <c r="R7" s="60"/>
    </row>
    <row r="8" spans="3:18" x14ac:dyDescent="0.35">
      <c r="C8" s="61" t="str">
        <f>'Payroll Export'!B11</f>
        <v>Student 6</v>
      </c>
      <c r="D8" s="10" t="str">
        <f>'Payroll Export'!C11</f>
        <v>---</v>
      </c>
      <c r="E8" s="93">
        <f>'Payroll Export'!D11</f>
        <v>0</v>
      </c>
      <c r="F8" s="86" t="e">
        <f>'Payroll Export'!E11</f>
        <v>#N/A</v>
      </c>
      <c r="G8" s="77" t="e">
        <f>'Payroll Export'!F11</f>
        <v>#N/A</v>
      </c>
      <c r="H8" s="18" t="e">
        <f>'Payroll Export'!G11</f>
        <v>#N/A</v>
      </c>
      <c r="I8" s="16">
        <f>'Payroll Export'!H11</f>
        <v>0</v>
      </c>
      <c r="J8" s="81">
        <f>'Payroll Export'!I11</f>
        <v>0</v>
      </c>
      <c r="K8" s="59">
        <f>'Payroll Export'!J11</f>
        <v>0</v>
      </c>
      <c r="L8" s="37">
        <f>'Payroll Export'!K11</f>
        <v>0</v>
      </c>
      <c r="M8" s="60"/>
      <c r="N8" s="60"/>
      <c r="O8" s="60"/>
      <c r="P8" s="60"/>
      <c r="Q8" s="60"/>
      <c r="R8" s="60"/>
    </row>
    <row r="9" spans="3:18" x14ac:dyDescent="0.35">
      <c r="C9" s="61" t="str">
        <f>'Payroll Export'!B12</f>
        <v>Student 7</v>
      </c>
      <c r="D9" s="10" t="str">
        <f>'Payroll Export'!C12</f>
        <v>---</v>
      </c>
      <c r="E9" s="93">
        <f>'Payroll Export'!D12</f>
        <v>0</v>
      </c>
      <c r="F9" s="86" t="e">
        <f>'Payroll Export'!E12</f>
        <v>#N/A</v>
      </c>
      <c r="G9" s="77" t="e">
        <f>'Payroll Export'!F12</f>
        <v>#N/A</v>
      </c>
      <c r="H9" s="18" t="e">
        <f>'Payroll Export'!G12</f>
        <v>#N/A</v>
      </c>
      <c r="I9" s="16">
        <f>'Payroll Export'!H12</f>
        <v>0</v>
      </c>
      <c r="J9" s="81">
        <f>'Payroll Export'!I12</f>
        <v>0</v>
      </c>
      <c r="K9" s="59">
        <f>'Payroll Export'!J12</f>
        <v>0</v>
      </c>
      <c r="L9" s="37">
        <f>'Payroll Export'!K12</f>
        <v>0</v>
      </c>
      <c r="M9" s="60"/>
      <c r="N9" s="60"/>
      <c r="O9" s="60"/>
      <c r="P9" s="60"/>
      <c r="Q9" s="60"/>
      <c r="R9" s="60"/>
    </row>
    <row r="10" spans="3:18" x14ac:dyDescent="0.35">
      <c r="C10" s="61" t="str">
        <f>'Payroll Export'!B13</f>
        <v>Student 8</v>
      </c>
      <c r="D10" s="10" t="str">
        <f>'Payroll Export'!C13</f>
        <v>---</v>
      </c>
      <c r="E10" s="93">
        <f>'Payroll Export'!D13</f>
        <v>0</v>
      </c>
      <c r="F10" s="86" t="e">
        <f>'Payroll Export'!E13</f>
        <v>#N/A</v>
      </c>
      <c r="G10" s="77" t="e">
        <f>'Payroll Export'!F13</f>
        <v>#N/A</v>
      </c>
      <c r="H10" s="18" t="e">
        <f>'Payroll Export'!G13</f>
        <v>#N/A</v>
      </c>
      <c r="I10" s="16">
        <f>'Payroll Export'!H13</f>
        <v>0</v>
      </c>
      <c r="J10" s="81">
        <f>'Payroll Export'!I13</f>
        <v>0</v>
      </c>
      <c r="K10" s="59">
        <f>'Payroll Export'!J13</f>
        <v>0</v>
      </c>
      <c r="L10" s="37">
        <f>'Payroll Export'!K13</f>
        <v>0</v>
      </c>
      <c r="M10" s="60"/>
      <c r="N10" s="60"/>
      <c r="O10" s="60"/>
      <c r="P10" s="60"/>
      <c r="Q10" s="60"/>
      <c r="R10" s="60"/>
    </row>
    <row r="11" spans="3:18" x14ac:dyDescent="0.35">
      <c r="C11" s="61" t="str">
        <f>'Payroll Export'!B14</f>
        <v>Student 9</v>
      </c>
      <c r="D11" s="10" t="str">
        <f>'Payroll Export'!C14</f>
        <v>---</v>
      </c>
      <c r="E11" s="93">
        <f>'Payroll Export'!D14</f>
        <v>0</v>
      </c>
      <c r="F11" s="86" t="e">
        <f>'Payroll Export'!E14</f>
        <v>#N/A</v>
      </c>
      <c r="G11" s="77" t="e">
        <f>'Payroll Export'!F14</f>
        <v>#N/A</v>
      </c>
      <c r="H11" s="18" t="e">
        <f>'Payroll Export'!G14</f>
        <v>#N/A</v>
      </c>
      <c r="I11" s="16">
        <f>'Payroll Export'!H14</f>
        <v>0</v>
      </c>
      <c r="J11" s="81">
        <f>'Payroll Export'!I14</f>
        <v>0</v>
      </c>
      <c r="K11" s="59">
        <f>'Payroll Export'!J14</f>
        <v>0</v>
      </c>
      <c r="L11" s="37">
        <f>'Payroll Export'!K14</f>
        <v>0</v>
      </c>
      <c r="M11" s="60"/>
      <c r="N11" s="60"/>
      <c r="O11" s="60"/>
      <c r="P11" s="60"/>
      <c r="Q11" s="60"/>
      <c r="R11" s="60"/>
    </row>
    <row r="12" spans="3:18" ht="15" thickBot="1" x14ac:dyDescent="0.4">
      <c r="C12" s="85" t="str">
        <f>'Payroll Export'!B15</f>
        <v>Student 10</v>
      </c>
      <c r="D12" s="80" t="str">
        <f>'Payroll Export'!C15</f>
        <v>---</v>
      </c>
      <c r="E12" s="94">
        <f>'Payroll Export'!D15</f>
        <v>0</v>
      </c>
      <c r="F12" s="87" t="e">
        <f>'Payroll Export'!E15</f>
        <v>#N/A</v>
      </c>
      <c r="G12" s="78" t="e">
        <f>'Payroll Export'!F15</f>
        <v>#N/A</v>
      </c>
      <c r="H12" s="35" t="e">
        <f>'Payroll Export'!G15</f>
        <v>#N/A</v>
      </c>
      <c r="I12" s="36">
        <f>'Payroll Export'!H15</f>
        <v>0</v>
      </c>
      <c r="J12" s="82">
        <f>'Payroll Export'!I15</f>
        <v>0</v>
      </c>
      <c r="K12" s="80">
        <f>'Payroll Export'!J15</f>
        <v>0</v>
      </c>
      <c r="L12" s="38">
        <f>'Payroll Export'!K15</f>
        <v>0</v>
      </c>
      <c r="M12" s="60"/>
      <c r="N12" s="60"/>
      <c r="O12" s="60"/>
      <c r="P12" s="60"/>
      <c r="Q12" s="60"/>
      <c r="R12" s="60"/>
    </row>
    <row r="13" spans="3:18" ht="15" thickTop="1" x14ac:dyDescent="0.35">
      <c r="C13" s="60"/>
      <c r="D13" s="89"/>
      <c r="E13" s="32" t="str">
        <f>'Payroll Export'!D16</f>
        <v>Total</v>
      </c>
      <c r="F13" s="88" t="e">
        <f>'Payroll Export'!E16</f>
        <v>#N/A</v>
      </c>
      <c r="G13" s="79" t="e">
        <f>'Payroll Export'!F16</f>
        <v>#N/A</v>
      </c>
      <c r="H13" s="34" t="e">
        <f>'Payroll Export'!G16</f>
        <v>#N/A</v>
      </c>
      <c r="I13" s="33">
        <f>'Payroll Export'!H16</f>
        <v>0</v>
      </c>
      <c r="J13" s="83">
        <f>'Payroll Export'!I16</f>
        <v>0</v>
      </c>
      <c r="K13" s="34">
        <f>'Payroll Export'!J16</f>
        <v>0</v>
      </c>
      <c r="L13" s="34">
        <f>'Payroll Export'!K16</f>
        <v>0</v>
      </c>
    </row>
    <row r="15" spans="3:18" x14ac:dyDescent="0.35">
      <c r="C15" s="61"/>
      <c r="D15" s="10"/>
      <c r="E15" s="93"/>
      <c r="F15" s="86"/>
      <c r="G15" s="77"/>
      <c r="H15" s="18"/>
      <c r="I15" s="16"/>
      <c r="J15" s="81"/>
      <c r="K15" s="59"/>
      <c r="L15" s="37"/>
    </row>
    <row r="16" spans="3:18" x14ac:dyDescent="0.35">
      <c r="C16" s="61"/>
      <c r="D16" s="10"/>
      <c r="E16" s="93"/>
      <c r="F16" s="86"/>
      <c r="G16" s="77"/>
      <c r="H16" s="18"/>
      <c r="I16" s="16"/>
      <c r="J16" s="81"/>
      <c r="K16" s="59"/>
      <c r="L16" s="37"/>
    </row>
    <row r="17" spans="3:12" x14ac:dyDescent="0.35">
      <c r="C17" s="61"/>
      <c r="D17" s="10"/>
      <c r="E17" s="93"/>
      <c r="F17" s="86"/>
      <c r="G17" s="77"/>
      <c r="H17" s="18"/>
      <c r="I17" s="16"/>
      <c r="J17" s="81"/>
      <c r="K17" s="59"/>
      <c r="L17" s="37"/>
    </row>
    <row r="18" spans="3:12" x14ac:dyDescent="0.35">
      <c r="C18" s="61"/>
      <c r="D18" s="10"/>
      <c r="E18" s="93"/>
      <c r="F18" s="86"/>
      <c r="G18" s="77"/>
      <c r="H18" s="18"/>
      <c r="I18" s="16"/>
      <c r="J18" s="81"/>
      <c r="K18" s="59"/>
      <c r="L18" s="37"/>
    </row>
    <row r="19" spans="3:12" x14ac:dyDescent="0.35">
      <c r="C19" s="61"/>
      <c r="D19" s="10"/>
      <c r="E19" s="93"/>
      <c r="F19" s="86"/>
      <c r="G19" s="77"/>
      <c r="H19" s="18"/>
      <c r="I19" s="16"/>
      <c r="J19" s="81"/>
      <c r="K19" s="59"/>
      <c r="L19" s="37"/>
    </row>
    <row r="20" spans="3:12" x14ac:dyDescent="0.35">
      <c r="C20" s="61"/>
      <c r="D20" s="10"/>
      <c r="E20" s="93"/>
      <c r="F20" s="86"/>
      <c r="G20" s="77"/>
      <c r="H20" s="18"/>
      <c r="I20" s="16"/>
      <c r="J20" s="81"/>
      <c r="K20" s="59"/>
      <c r="L20" s="37"/>
    </row>
    <row r="21" spans="3:12" x14ac:dyDescent="0.35">
      <c r="C21" s="61"/>
      <c r="D21" s="10"/>
      <c r="E21" s="93"/>
      <c r="F21" s="86"/>
      <c r="G21" s="77"/>
      <c r="H21" s="18"/>
      <c r="I21" s="16"/>
      <c r="J21" s="81"/>
      <c r="K21" s="59"/>
      <c r="L21" s="37"/>
    </row>
    <row r="22" spans="3:12" x14ac:dyDescent="0.35">
      <c r="C22" s="61"/>
      <c r="D22" s="10"/>
      <c r="E22" s="93"/>
      <c r="F22" s="86"/>
      <c r="G22" s="77"/>
      <c r="H22" s="18"/>
      <c r="I22" s="16"/>
      <c r="J22" s="81"/>
      <c r="K22" s="59"/>
      <c r="L22" s="37"/>
    </row>
    <row r="23" spans="3:12" x14ac:dyDescent="0.35">
      <c r="C23" s="61"/>
      <c r="D23" s="10"/>
      <c r="E23" s="93"/>
      <c r="F23" s="86"/>
      <c r="G23" s="77"/>
      <c r="H23" s="18"/>
      <c r="I23" s="16"/>
      <c r="J23" s="81"/>
      <c r="K23" s="59"/>
      <c r="L23" s="37"/>
    </row>
    <row r="24" spans="3:12" ht="15" thickBot="1" x14ac:dyDescent="0.4">
      <c r="C24" s="85"/>
      <c r="D24" s="80"/>
      <c r="E24" s="94"/>
      <c r="F24" s="87"/>
      <c r="G24" s="78"/>
      <c r="H24" s="35"/>
      <c r="I24" s="36"/>
      <c r="J24" s="82"/>
      <c r="K24" s="80"/>
      <c r="L24" s="38"/>
    </row>
    <row r="25" spans="3:12" ht="15" thickTop="1" x14ac:dyDescent="0.35">
      <c r="G25" s="109">
        <f>SUM(G15:G24)</f>
        <v>0</v>
      </c>
      <c r="H25" s="109">
        <f>SUM(H15:H24)</f>
        <v>0</v>
      </c>
    </row>
    <row r="30" spans="3:12" x14ac:dyDescent="0.35">
      <c r="C30" s="61" t="str">
        <f>IF($D3=DoNotTouch!$F$3,C3,"")</f>
        <v/>
      </c>
      <c r="D30" s="10" t="str">
        <f>IF($D3=DoNotTouch!$F$3,D3,"")</f>
        <v/>
      </c>
      <c r="E30" s="93" t="str">
        <f>IF($D3=DoNotTouch!$F$3,E3,"")</f>
        <v/>
      </c>
      <c r="F30" s="86" t="str">
        <f>IF($D3=DoNotTouch!$F$3,F3,"")</f>
        <v/>
      </c>
      <c r="G30" s="77" t="str">
        <f>IF($D3=DoNotTouch!$F$3,G3,"")</f>
        <v/>
      </c>
      <c r="H30" s="18" t="str">
        <f>IF($D3=DoNotTouch!$F$3,H3,"")</f>
        <v/>
      </c>
      <c r="I30" s="16" t="str">
        <f>IF($D3=DoNotTouch!$F$3,I3,"")</f>
        <v/>
      </c>
      <c r="J30" s="81" t="str">
        <f>IF($D3=DoNotTouch!$F$3,J3,"")</f>
        <v/>
      </c>
      <c r="K30" s="59" t="str">
        <f>IF($D3=DoNotTouch!$F$3,K3,"")</f>
        <v/>
      </c>
      <c r="L30" s="37" t="str">
        <f>IF($D3=DoNotTouch!$F$3,L3,"")</f>
        <v/>
      </c>
    </row>
    <row r="31" spans="3:12" x14ac:dyDescent="0.35">
      <c r="C31" s="61" t="str">
        <f>IF($D4=DoNotTouch!$F$3,C4,"")</f>
        <v/>
      </c>
      <c r="D31" s="10" t="str">
        <f>IF($D4=DoNotTouch!$F$3,D4,"")</f>
        <v/>
      </c>
      <c r="E31" s="93" t="str">
        <f>IF($D4=DoNotTouch!$F$3,E4,"")</f>
        <v/>
      </c>
      <c r="F31" s="86" t="str">
        <f>IF($D4=DoNotTouch!$F$3,F4,"")</f>
        <v/>
      </c>
      <c r="G31" s="77" t="str">
        <f>IF($D4=DoNotTouch!$F$3,G4,"")</f>
        <v/>
      </c>
      <c r="H31" s="18" t="str">
        <f>IF($D4=DoNotTouch!$F$3,H4,"")</f>
        <v/>
      </c>
      <c r="I31" s="16" t="str">
        <f>IF($D4=DoNotTouch!$F$3,I4,"")</f>
        <v/>
      </c>
      <c r="J31" s="81" t="str">
        <f>IF($D4=DoNotTouch!$F$3,J4,"")</f>
        <v/>
      </c>
      <c r="K31" s="59" t="str">
        <f>IF($D4=DoNotTouch!$F$3,K4,"")</f>
        <v/>
      </c>
      <c r="L31" s="37" t="str">
        <f>IF($D4=DoNotTouch!$F$3,L4,"")</f>
        <v/>
      </c>
    </row>
    <row r="32" spans="3:12" x14ac:dyDescent="0.35">
      <c r="C32" s="61" t="str">
        <f>IF($D5=DoNotTouch!$F$3,C5,"")</f>
        <v/>
      </c>
      <c r="D32" s="10" t="str">
        <f>IF($D5=DoNotTouch!$F$3,D5,"")</f>
        <v/>
      </c>
      <c r="E32" s="93" t="str">
        <f>IF($D5=DoNotTouch!$F$3,E5,"")</f>
        <v/>
      </c>
      <c r="F32" s="86" t="str">
        <f>IF($D5=DoNotTouch!$F$3,F5,"")</f>
        <v/>
      </c>
      <c r="G32" s="77" t="str">
        <f>IF($D5=DoNotTouch!$F$3,G5,"")</f>
        <v/>
      </c>
      <c r="H32" s="18" t="str">
        <f>IF($D5=DoNotTouch!$F$3,H5,"")</f>
        <v/>
      </c>
      <c r="I32" s="16" t="str">
        <f>IF($D5=DoNotTouch!$F$3,I5,"")</f>
        <v/>
      </c>
      <c r="J32" s="81" t="str">
        <f>IF($D5=DoNotTouch!$F$3,J5,"")</f>
        <v/>
      </c>
      <c r="K32" s="59" t="str">
        <f>IF($D5=DoNotTouch!$F$3,K5,"")</f>
        <v/>
      </c>
      <c r="L32" s="37" t="str">
        <f>IF($D5=DoNotTouch!$F$3,L5,"")</f>
        <v/>
      </c>
    </row>
    <row r="33" spans="3:12" x14ac:dyDescent="0.35">
      <c r="C33" s="61" t="str">
        <f>IF($D6=DoNotTouch!$F$3,C6,"")</f>
        <v/>
      </c>
      <c r="D33" s="10" t="str">
        <f>IF($D6=DoNotTouch!$F$3,D6,"")</f>
        <v/>
      </c>
      <c r="E33" s="93" t="str">
        <f>IF($D6=DoNotTouch!$F$3,E6,"")</f>
        <v/>
      </c>
      <c r="F33" s="86" t="str">
        <f>IF($D6=DoNotTouch!$F$3,F6,"")</f>
        <v/>
      </c>
      <c r="G33" s="77" t="str">
        <f>IF($D6=DoNotTouch!$F$3,G6,"")</f>
        <v/>
      </c>
      <c r="H33" s="18" t="str">
        <f>IF($D6=DoNotTouch!$F$3,H6,"")</f>
        <v/>
      </c>
      <c r="I33" s="16" t="str">
        <f>IF($D6=DoNotTouch!$F$3,I6,"")</f>
        <v/>
      </c>
      <c r="J33" s="81" t="str">
        <f>IF($D6=DoNotTouch!$F$3,J6,"")</f>
        <v/>
      </c>
      <c r="K33" s="59" t="str">
        <f>IF($D6=DoNotTouch!$F$3,K6,"")</f>
        <v/>
      </c>
      <c r="L33" s="37" t="str">
        <f>IF($D6=DoNotTouch!$F$3,L6,"")</f>
        <v/>
      </c>
    </row>
    <row r="34" spans="3:12" x14ac:dyDescent="0.35">
      <c r="C34" s="61" t="str">
        <f>IF($D7=DoNotTouch!$F$3,C7,"")</f>
        <v/>
      </c>
      <c r="D34" s="10" t="str">
        <f>IF($D7=DoNotTouch!$F$3,D7,"")</f>
        <v/>
      </c>
      <c r="E34" s="93" t="str">
        <f>IF($D7=DoNotTouch!$F$3,E7,"")</f>
        <v/>
      </c>
      <c r="F34" s="86" t="str">
        <f>IF($D7=DoNotTouch!$F$3,F7,"")</f>
        <v/>
      </c>
      <c r="G34" s="77" t="str">
        <f>IF($D7=DoNotTouch!$F$3,G7,"")</f>
        <v/>
      </c>
      <c r="H34" s="18" t="str">
        <f>IF($D7=DoNotTouch!$F$3,H7,"")</f>
        <v/>
      </c>
      <c r="I34" s="16" t="str">
        <f>IF($D7=DoNotTouch!$F$3,I7,"")</f>
        <v/>
      </c>
      <c r="J34" s="81" t="str">
        <f>IF($D7=DoNotTouch!$F$3,J7,"")</f>
        <v/>
      </c>
      <c r="K34" s="59" t="str">
        <f>IF($D7=DoNotTouch!$F$3,K7,"")</f>
        <v/>
      </c>
      <c r="L34" s="37" t="str">
        <f>IF($D7=DoNotTouch!$F$3,L7,"")</f>
        <v/>
      </c>
    </row>
    <row r="35" spans="3:12" x14ac:dyDescent="0.35">
      <c r="C35" s="61" t="str">
        <f>IF($D8=DoNotTouch!$F$3,C8,"")</f>
        <v/>
      </c>
      <c r="D35" s="10" t="str">
        <f>IF($D8=DoNotTouch!$F$3,D8,"")</f>
        <v/>
      </c>
      <c r="E35" s="93" t="str">
        <f>IF($D8=DoNotTouch!$F$3,E8,"")</f>
        <v/>
      </c>
      <c r="F35" s="86" t="str">
        <f>IF($D8=DoNotTouch!$F$3,F8,"")</f>
        <v/>
      </c>
      <c r="G35" s="77" t="str">
        <f>IF($D8=DoNotTouch!$F$3,G8,"")</f>
        <v/>
      </c>
      <c r="H35" s="18" t="str">
        <f>IF($D8=DoNotTouch!$F$3,H8,"")</f>
        <v/>
      </c>
      <c r="I35" s="16" t="str">
        <f>IF($D8=DoNotTouch!$F$3,I8,"")</f>
        <v/>
      </c>
      <c r="J35" s="81" t="str">
        <f>IF($D8=DoNotTouch!$F$3,J8,"")</f>
        <v/>
      </c>
      <c r="K35" s="59" t="str">
        <f>IF($D8=DoNotTouch!$F$3,K8,"")</f>
        <v/>
      </c>
      <c r="L35" s="37" t="str">
        <f>IF($D8=DoNotTouch!$F$3,L8,"")</f>
        <v/>
      </c>
    </row>
    <row r="36" spans="3:12" x14ac:dyDescent="0.35">
      <c r="C36" s="61" t="str">
        <f>IF($D9=DoNotTouch!$F$3,C9,"")</f>
        <v/>
      </c>
      <c r="D36" s="10" t="str">
        <f>IF($D9=DoNotTouch!$F$3,D9,"")</f>
        <v/>
      </c>
      <c r="E36" s="93" t="str">
        <f>IF($D9=DoNotTouch!$F$3,E9,"")</f>
        <v/>
      </c>
      <c r="F36" s="86" t="str">
        <f>IF($D9=DoNotTouch!$F$3,F9,"")</f>
        <v/>
      </c>
      <c r="G36" s="77" t="str">
        <f>IF($D9=DoNotTouch!$F$3,G9,"")</f>
        <v/>
      </c>
      <c r="H36" s="18" t="str">
        <f>IF($D9=DoNotTouch!$F$3,H9,"")</f>
        <v/>
      </c>
      <c r="I36" s="16" t="str">
        <f>IF($D9=DoNotTouch!$F$3,I9,"")</f>
        <v/>
      </c>
      <c r="J36" s="81" t="str">
        <f>IF($D9=DoNotTouch!$F$3,J9,"")</f>
        <v/>
      </c>
      <c r="K36" s="59" t="str">
        <f>IF($D9=DoNotTouch!$F$3,K9,"")</f>
        <v/>
      </c>
      <c r="L36" s="37" t="str">
        <f>IF($D9=DoNotTouch!$F$3,L9,"")</f>
        <v/>
      </c>
    </row>
    <row r="37" spans="3:12" x14ac:dyDescent="0.35">
      <c r="C37" s="61" t="str">
        <f>IF($D10=DoNotTouch!$F$3,C10,"")</f>
        <v/>
      </c>
      <c r="D37" s="10" t="str">
        <f>IF($D10=DoNotTouch!$F$3,D10,"")</f>
        <v/>
      </c>
      <c r="E37" s="93" t="str">
        <f>IF($D10=DoNotTouch!$F$3,E10,"")</f>
        <v/>
      </c>
      <c r="F37" s="86" t="str">
        <f>IF($D10=DoNotTouch!$F$3,F10,"")</f>
        <v/>
      </c>
      <c r="G37" s="77" t="str">
        <f>IF($D10=DoNotTouch!$F$3,G10,"")</f>
        <v/>
      </c>
      <c r="H37" s="18" t="str">
        <f>IF($D10=DoNotTouch!$F$3,H10,"")</f>
        <v/>
      </c>
      <c r="I37" s="16" t="str">
        <f>IF($D10=DoNotTouch!$F$3,I10,"")</f>
        <v/>
      </c>
      <c r="J37" s="81" t="str">
        <f>IF($D10=DoNotTouch!$F$3,J10,"")</f>
        <v/>
      </c>
      <c r="K37" s="59" t="str">
        <f>IF($D10=DoNotTouch!$F$3,K10,"")</f>
        <v/>
      </c>
      <c r="L37" s="37" t="str">
        <f>IF($D10=DoNotTouch!$F$3,L10,"")</f>
        <v/>
      </c>
    </row>
    <row r="38" spans="3:12" x14ac:dyDescent="0.35">
      <c r="C38" s="61" t="str">
        <f>IF($D11=DoNotTouch!$F$3,C11,"")</f>
        <v/>
      </c>
      <c r="D38" s="10" t="str">
        <f>IF($D11=DoNotTouch!$F$3,D11,"")</f>
        <v/>
      </c>
      <c r="E38" s="93" t="str">
        <f>IF($D11=DoNotTouch!$F$3,E11,"")</f>
        <v/>
      </c>
      <c r="F38" s="86" t="str">
        <f>IF($D11=DoNotTouch!$F$3,F11,"")</f>
        <v/>
      </c>
      <c r="G38" s="77" t="str">
        <f>IF($D11=DoNotTouch!$F$3,G11,"")</f>
        <v/>
      </c>
      <c r="H38" s="18" t="str">
        <f>IF($D11=DoNotTouch!$F$3,H11,"")</f>
        <v/>
      </c>
      <c r="I38" s="16" t="str">
        <f>IF($D11=DoNotTouch!$F$3,I11,"")</f>
        <v/>
      </c>
      <c r="J38" s="81" t="str">
        <f>IF($D11=DoNotTouch!$F$3,J11,"")</f>
        <v/>
      </c>
      <c r="K38" s="59" t="str">
        <f>IF($D11=DoNotTouch!$F$3,K11,"")</f>
        <v/>
      </c>
      <c r="L38" s="37" t="str">
        <f>IF($D11=DoNotTouch!$F$3,L11,"")</f>
        <v/>
      </c>
    </row>
    <row r="39" spans="3:12" ht="15" thickBot="1" x14ac:dyDescent="0.4">
      <c r="C39" s="85" t="str">
        <f>IF($D12=DoNotTouch!$F$3,C12,"")</f>
        <v/>
      </c>
      <c r="D39" s="80" t="str">
        <f>IF($D12=DoNotTouch!$F$3,D12,"")</f>
        <v/>
      </c>
      <c r="E39" s="94" t="str">
        <f>IF($D12=DoNotTouch!$F$3,E12,"")</f>
        <v/>
      </c>
      <c r="F39" s="87" t="str">
        <f>IF($D12=DoNotTouch!$F$3,F12,"")</f>
        <v/>
      </c>
      <c r="G39" s="78" t="str">
        <f>IF($D12=DoNotTouch!$F$3,G12,"")</f>
        <v/>
      </c>
      <c r="H39" s="35" t="str">
        <f>IF($D12=DoNotTouch!$F$3,H12,"")</f>
        <v/>
      </c>
      <c r="I39" s="36" t="str">
        <f>IF($D12=DoNotTouch!$F$3,I12,"")</f>
        <v/>
      </c>
      <c r="J39" s="82" t="str">
        <f>IF($D12=DoNotTouch!$F$3,J12,"")</f>
        <v/>
      </c>
      <c r="K39" s="80" t="str">
        <f>IF($D12=DoNotTouch!$F$3,K12,"")</f>
        <v/>
      </c>
      <c r="L39" s="38" t="str">
        <f>IF($D12=DoNotTouch!$F$3,L12,"")</f>
        <v/>
      </c>
    </row>
    <row r="40" spans="3:12" ht="15" thickTop="1" x14ac:dyDescent="0.35">
      <c r="C40" s="60" t="str">
        <f>IF($D13=DoNotTouch!$F$3,C13,"")</f>
        <v/>
      </c>
      <c r="D40" s="60" t="str">
        <f>IF($D13=DoNotTouch!$F$3,D13,"")</f>
        <v/>
      </c>
      <c r="E40" s="60" t="str">
        <f>IF($D13=DoNotTouch!$F$3,E13,"")</f>
        <v/>
      </c>
      <c r="F40" s="60" t="str">
        <f>IF($D13=DoNotTouch!$F$3,F13,"")</f>
        <v/>
      </c>
      <c r="G40" s="109">
        <f>SUM(G30:G39)</f>
        <v>0</v>
      </c>
      <c r="H40" s="109">
        <f>SUM(H30:H39)</f>
        <v>0</v>
      </c>
      <c r="I40" s="60" t="str">
        <f>IF($D13=DoNotTouch!$F$3,I13,"")</f>
        <v/>
      </c>
      <c r="J40" s="60" t="str">
        <f>IF($D13=DoNotTouch!$F$3,J13,"")</f>
        <v/>
      </c>
      <c r="K40" s="60" t="str">
        <f>IF($D13=DoNotTouch!$F$3,K13,"")</f>
        <v/>
      </c>
      <c r="L40" s="60" t="str">
        <f>IF($D13=DoNotTouch!$F$3,L13,"")</f>
        <v/>
      </c>
    </row>
    <row r="41" spans="3:12" x14ac:dyDescent="0.35">
      <c r="C41" s="60" t="str">
        <f>IF($D14=DoNotTouch!$F$3,C14,"")</f>
        <v/>
      </c>
      <c r="D41" s="60" t="str">
        <f>IF($D14=DoNotTouch!$F$3,D14,"")</f>
        <v/>
      </c>
      <c r="E41" s="60" t="str">
        <f>IF($D14=DoNotTouch!$F$3,E14,"")</f>
        <v/>
      </c>
      <c r="F41" s="60" t="str">
        <f>IF($D14=DoNotTouch!$F$3,F14,"")</f>
        <v/>
      </c>
      <c r="G41" s="60" t="str">
        <f>IF($D14=DoNotTouch!$F$3,G14,"")</f>
        <v/>
      </c>
      <c r="H41" s="60" t="str">
        <f>IF($D14=DoNotTouch!$F$3,H14,"")</f>
        <v/>
      </c>
      <c r="I41" s="60" t="str">
        <f>IF($D14=DoNotTouch!$F$3,I14,"")</f>
        <v/>
      </c>
      <c r="J41" s="60" t="str">
        <f>IF($D14=DoNotTouch!$F$3,J14,"")</f>
        <v/>
      </c>
      <c r="K41" s="60" t="str">
        <f>IF($D14=DoNotTouch!$F$3,K14,"")</f>
        <v/>
      </c>
      <c r="L41" s="60" t="str">
        <f>IF($D14=DoNotTouch!$F$3,L14,"")</f>
        <v/>
      </c>
    </row>
  </sheetData>
  <sheetProtection algorithmName="SHA-512" hashValue="jDCPFSUFcpfdiI/Z878JoQg70kNNYx/pUsUyLGNhfq+tbN+df8TwJMaGaOsRstzDDMN/M/B7IweGGqsmqwzjug==" saltValue="uHuQW1h7L9LlOZbcsDeEBw==" spinCount="100000" sheet="1" objects="1" scenarios="1"/>
  <mergeCells count="2">
    <mergeCell ref="F1:H1"/>
    <mergeCell ref="I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
  <sheetViews>
    <sheetView workbookViewId="0">
      <selection activeCell="F21" sqref="F21"/>
    </sheetView>
  </sheetViews>
  <sheetFormatPr defaultRowHeight="14.5" x14ac:dyDescent="0.35"/>
  <sheetData>
    <row r="2" spans="2:2" x14ac:dyDescent="0.35">
      <c r="B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StudentInfo</vt:lpstr>
      <vt:lpstr>Work Log</vt:lpstr>
      <vt:lpstr>Payroll Export</vt:lpstr>
      <vt:lpstr>Invoice</vt:lpstr>
      <vt:lpstr>DoNotTouch</vt:lpstr>
      <vt:lpstr>ReimbursementCalc</vt:lpstr>
      <vt:lpstr>Password</vt:lpstr>
      <vt:lpstr>Invoice!Print_Area</vt:lpstr>
      <vt:lpstr>'Payroll Export'!Print_Area</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Maccherone, Meg</cp:lastModifiedBy>
  <cp:lastPrinted>2018-07-20T20:56:42Z</cp:lastPrinted>
  <dcterms:created xsi:type="dcterms:W3CDTF">2018-06-19T20:06:03Z</dcterms:created>
  <dcterms:modified xsi:type="dcterms:W3CDTF">2022-03-24T18:44:33Z</dcterms:modified>
</cp:coreProperties>
</file>